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7055" windowHeight="10530"/>
  </bookViews>
  <sheets>
    <sheet name="Info" sheetId="7" r:id="rId1"/>
    <sheet name="N2CO2_He.wke" sheetId="1" r:id="rId2"/>
    <sheet name="15N lin" sheetId="3" r:id="rId3"/>
    <sheet name="15N" sheetId="2" r:id="rId4"/>
    <sheet name="13C lin" sheetId="5" r:id="rId5"/>
    <sheet name="13C" sheetId="4" r:id="rId6"/>
    <sheet name="end results" sheetId="6" r:id="rId7"/>
  </sheets>
  <definedNames>
    <definedName name="N2CO2_He.wke">N2CO2_He.wke!$A$1:$AG$495</definedName>
  </definedNames>
  <calcPr calcId="145621"/>
</workbook>
</file>

<file path=xl/calcChain.xml><?xml version="1.0" encoding="utf-8"?>
<calcChain xmlns="http://schemas.openxmlformats.org/spreadsheetml/2006/main">
  <c r="AH177" i="4" l="1"/>
  <c r="AH175" i="4"/>
  <c r="AH176" i="4" l="1"/>
  <c r="AH205" i="4" l="1"/>
  <c r="AG205" i="4"/>
  <c r="A80" i="6"/>
  <c r="B80" i="6"/>
  <c r="C80" i="6"/>
  <c r="D80" i="6"/>
  <c r="E80" i="6"/>
  <c r="F80" i="6"/>
  <c r="A81" i="6"/>
  <c r="B81" i="6"/>
  <c r="C81" i="6"/>
  <c r="D81" i="6"/>
  <c r="E81" i="6"/>
  <c r="F81" i="6"/>
  <c r="A82" i="6"/>
  <c r="B82" i="6"/>
  <c r="C82" i="6"/>
  <c r="D82" i="6"/>
  <c r="E82" i="6"/>
  <c r="F82" i="6"/>
  <c r="A83" i="6"/>
  <c r="B83" i="6"/>
  <c r="C83" i="6"/>
  <c r="D83" i="6"/>
  <c r="E83" i="6"/>
  <c r="F83" i="6"/>
  <c r="A84" i="6"/>
  <c r="B84" i="6"/>
  <c r="C84" i="6"/>
  <c r="D84" i="6"/>
  <c r="E84" i="6"/>
  <c r="F84" i="6"/>
  <c r="A85" i="6"/>
  <c r="B85" i="6"/>
  <c r="C85" i="6"/>
  <c r="D85" i="6"/>
  <c r="E85" i="6"/>
  <c r="F85" i="6"/>
  <c r="A86" i="6"/>
  <c r="B86" i="6"/>
  <c r="C86" i="6"/>
  <c r="D86" i="6"/>
  <c r="E86" i="6"/>
  <c r="F86" i="6"/>
  <c r="A87" i="6"/>
  <c r="B87" i="6"/>
  <c r="C87" i="6"/>
  <c r="D87" i="6"/>
  <c r="E87" i="6"/>
  <c r="F87" i="6"/>
  <c r="A88" i="6"/>
  <c r="B88" i="6"/>
  <c r="C88" i="6"/>
  <c r="D88" i="6"/>
  <c r="E88" i="6"/>
  <c r="F88" i="6"/>
  <c r="A89" i="6"/>
  <c r="B89" i="6"/>
  <c r="C89" i="6"/>
  <c r="D89" i="6"/>
  <c r="E89" i="6"/>
  <c r="F89" i="6"/>
  <c r="A90" i="6"/>
  <c r="B90" i="6"/>
  <c r="C90" i="6"/>
  <c r="D90" i="6"/>
  <c r="E90" i="6"/>
  <c r="F90" i="6"/>
  <c r="A91" i="6"/>
  <c r="B91" i="6"/>
  <c r="C91" i="6"/>
  <c r="D91" i="6"/>
  <c r="E91" i="6"/>
  <c r="F91" i="6"/>
  <c r="A92" i="6"/>
  <c r="B92" i="6"/>
  <c r="C92" i="6"/>
  <c r="D92" i="6"/>
  <c r="E92" i="6"/>
  <c r="F92" i="6"/>
  <c r="A93" i="6"/>
  <c r="B93" i="6"/>
  <c r="C93" i="6"/>
  <c r="D93" i="6"/>
  <c r="E93" i="6"/>
  <c r="F93" i="6"/>
  <c r="A94" i="6"/>
  <c r="B94" i="6"/>
  <c r="C94" i="6"/>
  <c r="D94" i="6"/>
  <c r="E94" i="6"/>
  <c r="F94" i="6"/>
  <c r="A95" i="6"/>
  <c r="B95" i="6"/>
  <c r="C95" i="6"/>
  <c r="D95" i="6"/>
  <c r="E95" i="6"/>
  <c r="F95" i="6"/>
  <c r="A96" i="6"/>
  <c r="B96" i="6"/>
  <c r="C96" i="6"/>
  <c r="D96" i="6"/>
  <c r="E96" i="6"/>
  <c r="F96" i="6"/>
  <c r="A97" i="6"/>
  <c r="B97" i="6"/>
  <c r="C97" i="6"/>
  <c r="D97" i="6"/>
  <c r="E97" i="6"/>
  <c r="F97" i="6"/>
  <c r="A98" i="6"/>
  <c r="B98" i="6"/>
  <c r="C98" i="6"/>
  <c r="D98" i="6"/>
  <c r="E98" i="6"/>
  <c r="F98" i="6"/>
  <c r="A99" i="6"/>
  <c r="B99" i="6"/>
  <c r="C99" i="6"/>
  <c r="D99" i="6"/>
  <c r="E99" i="6"/>
  <c r="F99" i="6"/>
  <c r="A100" i="6"/>
  <c r="B100" i="6"/>
  <c r="C100" i="6"/>
  <c r="D100" i="6"/>
  <c r="E100" i="6"/>
  <c r="F100" i="6"/>
  <c r="A101" i="6"/>
  <c r="B101" i="6"/>
  <c r="C101" i="6"/>
  <c r="D101" i="6"/>
  <c r="E101" i="6"/>
  <c r="F101" i="6"/>
  <c r="A102" i="6"/>
  <c r="B102" i="6"/>
  <c r="C102" i="6"/>
  <c r="D102" i="6"/>
  <c r="E102" i="6"/>
  <c r="F102" i="6"/>
  <c r="A103" i="6"/>
  <c r="B103" i="6"/>
  <c r="C103" i="6"/>
  <c r="D103" i="6"/>
  <c r="E103" i="6"/>
  <c r="F103" i="6"/>
  <c r="A104" i="6"/>
  <c r="B104" i="6"/>
  <c r="C104" i="6"/>
  <c r="D104" i="6"/>
  <c r="E104" i="6"/>
  <c r="F104" i="6"/>
  <c r="A105" i="6"/>
  <c r="B105" i="6"/>
  <c r="C105" i="6"/>
  <c r="D105" i="6"/>
  <c r="E105" i="6"/>
  <c r="F105" i="6"/>
  <c r="A106" i="6"/>
  <c r="B106" i="6"/>
  <c r="C106" i="6"/>
  <c r="D106" i="6"/>
  <c r="E106" i="6"/>
  <c r="F106" i="6"/>
  <c r="A107" i="6"/>
  <c r="B107" i="6"/>
  <c r="C107" i="6"/>
  <c r="D107" i="6"/>
  <c r="E107" i="6"/>
  <c r="F107" i="6"/>
  <c r="A108" i="6"/>
  <c r="B108" i="6"/>
  <c r="C108" i="6"/>
  <c r="D108" i="6"/>
  <c r="E108" i="6"/>
  <c r="F108" i="6"/>
  <c r="A109" i="6"/>
  <c r="B109" i="6"/>
  <c r="C109" i="6"/>
  <c r="D109" i="6"/>
  <c r="E109" i="6"/>
  <c r="F109" i="6"/>
  <c r="A110" i="6"/>
  <c r="B110" i="6"/>
  <c r="C110" i="6"/>
  <c r="D110" i="6"/>
  <c r="E110" i="6"/>
  <c r="F110" i="6"/>
  <c r="A111" i="6"/>
  <c r="B111" i="6"/>
  <c r="C111" i="6"/>
  <c r="D111" i="6"/>
  <c r="E111" i="6"/>
  <c r="F111" i="6"/>
  <c r="A112" i="6"/>
  <c r="B112" i="6"/>
  <c r="C112" i="6"/>
  <c r="D112" i="6"/>
  <c r="E112" i="6"/>
  <c r="F112" i="6"/>
  <c r="A113" i="6"/>
  <c r="B113" i="6"/>
  <c r="C113" i="6"/>
  <c r="D113" i="6"/>
  <c r="E113" i="6"/>
  <c r="F113" i="6"/>
  <c r="A114" i="6"/>
  <c r="B114" i="6"/>
  <c r="C114" i="6"/>
  <c r="D114" i="6"/>
  <c r="E114" i="6"/>
  <c r="F114" i="6"/>
  <c r="A115" i="6"/>
  <c r="B115" i="6"/>
  <c r="C115" i="6"/>
  <c r="D115" i="6"/>
  <c r="E115" i="6"/>
  <c r="F115" i="6"/>
  <c r="A116" i="6"/>
  <c r="B116" i="6"/>
  <c r="C116" i="6"/>
  <c r="D116" i="6"/>
  <c r="E116" i="6"/>
  <c r="F116" i="6"/>
  <c r="A117" i="6"/>
  <c r="B117" i="6"/>
  <c r="C117" i="6"/>
  <c r="D117" i="6"/>
  <c r="E117" i="6"/>
  <c r="F117" i="6"/>
  <c r="A118" i="6"/>
  <c r="B118" i="6"/>
  <c r="C118" i="6"/>
  <c r="D118" i="6"/>
  <c r="E118" i="6"/>
  <c r="F118" i="6"/>
  <c r="A119" i="6"/>
  <c r="B119" i="6"/>
  <c r="C119" i="6"/>
  <c r="D119" i="6"/>
  <c r="E119" i="6"/>
  <c r="F119" i="6"/>
  <c r="A120" i="6"/>
  <c r="B120" i="6"/>
  <c r="C120" i="6"/>
  <c r="D120" i="6"/>
  <c r="E120" i="6"/>
  <c r="F120" i="6"/>
  <c r="A121" i="6"/>
  <c r="B121" i="6"/>
  <c r="C121" i="6"/>
  <c r="D121" i="6"/>
  <c r="E121" i="6"/>
  <c r="F121" i="6"/>
  <c r="AF192" i="4"/>
  <c r="AF191" i="4"/>
  <c r="AF186" i="4"/>
  <c r="AC186" i="4"/>
  <c r="AB186" i="4"/>
  <c r="AA186" i="4"/>
  <c r="AC192" i="4"/>
  <c r="AB192" i="4"/>
  <c r="AA192" i="4"/>
  <c r="AC191" i="4"/>
  <c r="AB191" i="4"/>
  <c r="AA191" i="4"/>
  <c r="AF176" i="4"/>
  <c r="AC176" i="4"/>
  <c r="AB176" i="4"/>
  <c r="AA176" i="4"/>
  <c r="AB224" i="4"/>
  <c r="AB223" i="4"/>
  <c r="AB222" i="4"/>
  <c r="AE224" i="4"/>
  <c r="AE223" i="4"/>
  <c r="AD144" i="4" s="1"/>
  <c r="AE222" i="4"/>
  <c r="AD212" i="4"/>
  <c r="AB212" i="4"/>
  <c r="AA212" i="4"/>
  <c r="AD211" i="4"/>
  <c r="AB211" i="4"/>
  <c r="AA211" i="4"/>
  <c r="AD210" i="4"/>
  <c r="AB210" i="4"/>
  <c r="AA210" i="4"/>
  <c r="AD209" i="4"/>
  <c r="AB209" i="4"/>
  <c r="AA209" i="4"/>
  <c r="Z100" i="4"/>
  <c r="AA100" i="4"/>
  <c r="AB100" i="4"/>
  <c r="Z101" i="4"/>
  <c r="AA101" i="4"/>
  <c r="AB101" i="4"/>
  <c r="Z102" i="4"/>
  <c r="AA102" i="4"/>
  <c r="AB102" i="4"/>
  <c r="Z103" i="4"/>
  <c r="AA103" i="4"/>
  <c r="AB103" i="4"/>
  <c r="Z104" i="4"/>
  <c r="AA104" i="4"/>
  <c r="AB104" i="4"/>
  <c r="Z105" i="4"/>
  <c r="AA105" i="4"/>
  <c r="AB105" i="4"/>
  <c r="Z106" i="4"/>
  <c r="AA106" i="4"/>
  <c r="AB106" i="4"/>
  <c r="Z107" i="4"/>
  <c r="AA107" i="4"/>
  <c r="AB107" i="4"/>
  <c r="Z108" i="4"/>
  <c r="AA108" i="4"/>
  <c r="AB108" i="4"/>
  <c r="Z109" i="4"/>
  <c r="AA109" i="4"/>
  <c r="AB109" i="4"/>
  <c r="Z110" i="4"/>
  <c r="AA110" i="4"/>
  <c r="AB110" i="4"/>
  <c r="Z111" i="4"/>
  <c r="AA111" i="4"/>
  <c r="AB111" i="4"/>
  <c r="Z112" i="4"/>
  <c r="AA112" i="4"/>
  <c r="AB112" i="4"/>
  <c r="Z113" i="4"/>
  <c r="AA113" i="4"/>
  <c r="AB113" i="4"/>
  <c r="Z114" i="4"/>
  <c r="AA114" i="4"/>
  <c r="AB114" i="4"/>
  <c r="Z115" i="4"/>
  <c r="AA115" i="4"/>
  <c r="AB115" i="4"/>
  <c r="Z116" i="4"/>
  <c r="AA116" i="4"/>
  <c r="AB116" i="4"/>
  <c r="Z117" i="4"/>
  <c r="AA117" i="4"/>
  <c r="AB117" i="4"/>
  <c r="Z118" i="4"/>
  <c r="AA118" i="4"/>
  <c r="AB118" i="4"/>
  <c r="Z119" i="4"/>
  <c r="AA119" i="4"/>
  <c r="AB119" i="4"/>
  <c r="Z120" i="4"/>
  <c r="AA120" i="4"/>
  <c r="AB120" i="4"/>
  <c r="Z121" i="4"/>
  <c r="AA121" i="4"/>
  <c r="AB121" i="4"/>
  <c r="Z122" i="4"/>
  <c r="AA122" i="4"/>
  <c r="AB122" i="4"/>
  <c r="Z123" i="4"/>
  <c r="AA123" i="4"/>
  <c r="AB123" i="4"/>
  <c r="Z124" i="4"/>
  <c r="AA124" i="4"/>
  <c r="AB124" i="4"/>
  <c r="Z125" i="4"/>
  <c r="AA125" i="4"/>
  <c r="AB125" i="4"/>
  <c r="Z126" i="4"/>
  <c r="AA126" i="4"/>
  <c r="AB126" i="4"/>
  <c r="Z127" i="4"/>
  <c r="AA127" i="4"/>
  <c r="AB127" i="4"/>
  <c r="Z128" i="4"/>
  <c r="AA128" i="4"/>
  <c r="AB128" i="4"/>
  <c r="Z129" i="4"/>
  <c r="AA129" i="4"/>
  <c r="AB129" i="4"/>
  <c r="Z130" i="4"/>
  <c r="AA130" i="4"/>
  <c r="AB130" i="4"/>
  <c r="Z131" i="4"/>
  <c r="AA131" i="4"/>
  <c r="AB131" i="4"/>
  <c r="Z132" i="4"/>
  <c r="AA132" i="4"/>
  <c r="AB132" i="4"/>
  <c r="Z133" i="4"/>
  <c r="AA133" i="4"/>
  <c r="AB133" i="4"/>
  <c r="Z134" i="4"/>
  <c r="AA134" i="4"/>
  <c r="AB134" i="4"/>
  <c r="Z135" i="4"/>
  <c r="AA135" i="4"/>
  <c r="AB135" i="4"/>
  <c r="Z136" i="4"/>
  <c r="AA136" i="4"/>
  <c r="AB136" i="4"/>
  <c r="AD136" i="4"/>
  <c r="Z137" i="4"/>
  <c r="AA137" i="4"/>
  <c r="AB137" i="4"/>
  <c r="AD137" i="4"/>
  <c r="Z138" i="4"/>
  <c r="AA138" i="4"/>
  <c r="AB138" i="4"/>
  <c r="AD138" i="4"/>
  <c r="Z139" i="4"/>
  <c r="AA139" i="4"/>
  <c r="AB139" i="4"/>
  <c r="AD139" i="4"/>
  <c r="Z140" i="4"/>
  <c r="AA140" i="4"/>
  <c r="AB140" i="4"/>
  <c r="AD140" i="4"/>
  <c r="Z141" i="4"/>
  <c r="AA141" i="4"/>
  <c r="AB141" i="4"/>
  <c r="AD141" i="4"/>
  <c r="Z142" i="4"/>
  <c r="AA142" i="4"/>
  <c r="AB142" i="4"/>
  <c r="AD142" i="4"/>
  <c r="Z143" i="4"/>
  <c r="AA143" i="4"/>
  <c r="AB143" i="4" s="1"/>
  <c r="Z144" i="4"/>
  <c r="AA144" i="4"/>
  <c r="AB144" i="4" s="1"/>
  <c r="Z145" i="4"/>
  <c r="AA145" i="4"/>
  <c r="AB145" i="4" s="1"/>
  <c r="Z146" i="4"/>
  <c r="AA146" i="4"/>
  <c r="AB146" i="4" s="1"/>
  <c r="AD146" i="4"/>
  <c r="Z147" i="4"/>
  <c r="AA147" i="4"/>
  <c r="AB147" i="4" s="1"/>
  <c r="Z148" i="4"/>
  <c r="AA148" i="4"/>
  <c r="AB148" i="4" s="1"/>
  <c r="Z149" i="4"/>
  <c r="AA149" i="4"/>
  <c r="AB149" i="4" s="1"/>
  <c r="Z150" i="4"/>
  <c r="AA150" i="4"/>
  <c r="AB150" i="4" s="1"/>
  <c r="AD150" i="4"/>
  <c r="Z151" i="4"/>
  <c r="AA151" i="4"/>
  <c r="AB151" i="4" s="1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D194" i="2"/>
  <c r="AE195" i="2"/>
  <c r="AD195" i="2"/>
  <c r="AB206" i="2"/>
  <c r="AB207" i="2"/>
  <c r="AB208" i="2"/>
  <c r="AB209" i="2"/>
  <c r="AA209" i="2"/>
  <c r="Z209" i="2"/>
  <c r="Y209" i="2"/>
  <c r="Z208" i="2"/>
  <c r="Y208" i="2"/>
  <c r="Z207" i="2"/>
  <c r="Y207" i="2"/>
  <c r="Z206" i="2"/>
  <c r="Y206" i="2"/>
  <c r="Z196" i="2"/>
  <c r="AD135" i="4" l="1"/>
  <c r="AD134" i="4"/>
  <c r="AD133" i="4"/>
  <c r="AD132" i="4"/>
  <c r="AD131" i="4"/>
  <c r="AD130" i="4"/>
  <c r="AD129" i="4"/>
  <c r="AD128" i="4"/>
  <c r="AD127" i="4"/>
  <c r="AD148" i="4"/>
  <c r="AD143" i="4"/>
  <c r="AD126" i="4"/>
  <c r="AD125" i="4"/>
  <c r="AD124" i="4"/>
  <c r="AD123" i="4"/>
  <c r="AD122" i="4"/>
  <c r="AD121" i="4"/>
  <c r="AD120" i="4"/>
  <c r="AD119" i="4"/>
  <c r="AD118" i="4"/>
  <c r="AD117" i="4"/>
  <c r="AD116" i="4"/>
  <c r="AD115" i="4"/>
  <c r="AD114" i="4"/>
  <c r="AD113" i="4"/>
  <c r="AD112" i="4"/>
  <c r="AD111" i="4"/>
  <c r="AD110" i="4"/>
  <c r="AD109" i="4"/>
  <c r="AD108" i="4"/>
  <c r="AD107" i="4"/>
  <c r="AD106" i="4"/>
  <c r="AD105" i="4"/>
  <c r="AD104" i="4"/>
  <c r="AD103" i="4"/>
  <c r="AD102" i="4"/>
  <c r="AD101" i="4"/>
  <c r="AD100" i="4"/>
  <c r="AD151" i="4"/>
  <c r="AD149" i="4"/>
  <c r="AD147" i="4"/>
  <c r="AD145" i="4"/>
  <c r="AA190" i="4"/>
  <c r="AA189" i="4"/>
  <c r="AA188" i="4"/>
  <c r="AA185" i="4"/>
  <c r="AA184" i="4"/>
  <c r="AA183" i="4"/>
  <c r="Z3" i="4"/>
  <c r="Z84" i="4" l="1"/>
  <c r="AA84" i="4"/>
  <c r="AB84" i="4" s="1"/>
  <c r="A63" i="6"/>
  <c r="B63" i="6"/>
  <c r="A64" i="6"/>
  <c r="B64" i="6"/>
  <c r="A65" i="6"/>
  <c r="B65" i="6"/>
  <c r="A66" i="6"/>
  <c r="B66" i="6"/>
  <c r="A67" i="6"/>
  <c r="B67" i="6"/>
  <c r="A68" i="6"/>
  <c r="B68" i="6"/>
  <c r="A69" i="6"/>
  <c r="B69" i="6"/>
  <c r="A70" i="6"/>
  <c r="B70" i="6"/>
  <c r="A71" i="6"/>
  <c r="B71" i="6"/>
  <c r="A72" i="6"/>
  <c r="B72" i="6"/>
  <c r="A73" i="6"/>
  <c r="B73" i="6"/>
  <c r="A74" i="6"/>
  <c r="B74" i="6"/>
  <c r="A75" i="6"/>
  <c r="B75" i="6"/>
  <c r="A76" i="6"/>
  <c r="B76" i="6"/>
  <c r="A77" i="6"/>
  <c r="B77" i="6"/>
  <c r="A78" i="6"/>
  <c r="B78" i="6"/>
  <c r="A79" i="6"/>
  <c r="B79" i="6"/>
  <c r="Z95" i="2" l="1"/>
  <c r="Z83" i="2"/>
  <c r="Z84" i="2"/>
  <c r="Z85" i="2"/>
  <c r="AA175" i="4" l="1"/>
  <c r="A1" i="6" l="1"/>
  <c r="Z4" i="4" l="1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7" i="4"/>
  <c r="Z48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71" i="4"/>
  <c r="Z72" i="4"/>
  <c r="Z73" i="4"/>
  <c r="Z74" i="4"/>
  <c r="Z75" i="4"/>
  <c r="Z76" i="4"/>
  <c r="Z77" i="4"/>
  <c r="Z78" i="4"/>
  <c r="Z79" i="4"/>
  <c r="Z80" i="4"/>
  <c r="Z81" i="4"/>
  <c r="Z82" i="4"/>
  <c r="Z83" i="4"/>
  <c r="Z85" i="4"/>
  <c r="Z86" i="4"/>
  <c r="Z87" i="4"/>
  <c r="Z88" i="4"/>
  <c r="Z89" i="4"/>
  <c r="Z90" i="4"/>
  <c r="Z91" i="4"/>
  <c r="Z92" i="4"/>
  <c r="Z93" i="4"/>
  <c r="Z94" i="4"/>
  <c r="Z96" i="4"/>
  <c r="Z97" i="4"/>
  <c r="Z99" i="4"/>
  <c r="Z6" i="2"/>
  <c r="Z7" i="2"/>
  <c r="Z8" i="2"/>
  <c r="Z9" i="2"/>
  <c r="Z10" i="2"/>
  <c r="Z11" i="2"/>
  <c r="Z12" i="2"/>
  <c r="Z13" i="2"/>
  <c r="Z14" i="2"/>
  <c r="Z15" i="2"/>
  <c r="Z16" i="2"/>
  <c r="Z18" i="2"/>
  <c r="Z19" i="2"/>
  <c r="Z20" i="2"/>
  <c r="Z21" i="2"/>
  <c r="Z22" i="2"/>
  <c r="Z23" i="2"/>
  <c r="Z24" i="2"/>
  <c r="Z25" i="2"/>
  <c r="Z26" i="2"/>
  <c r="Z27" i="2"/>
  <c r="Z198" i="2" s="1"/>
  <c r="Z28" i="2"/>
  <c r="Z29" i="2"/>
  <c r="Z30" i="2"/>
  <c r="Z31" i="2"/>
  <c r="Z32" i="2"/>
  <c r="Z33" i="2"/>
  <c r="Z34" i="2"/>
  <c r="Z35" i="2"/>
  <c r="Z36" i="2"/>
  <c r="Z38" i="2"/>
  <c r="Z39" i="2"/>
  <c r="Z40" i="2"/>
  <c r="Z41" i="2"/>
  <c r="Z42" i="2"/>
  <c r="Z43" i="2"/>
  <c r="Z44" i="2"/>
  <c r="Z45" i="2"/>
  <c r="Z46" i="2"/>
  <c r="Z48" i="2"/>
  <c r="Z200" i="2" s="1"/>
  <c r="Z50" i="2"/>
  <c r="Z51" i="2"/>
  <c r="Z52" i="2"/>
  <c r="Z53" i="2"/>
  <c r="Z54" i="2"/>
  <c r="Z55" i="2"/>
  <c r="Z56" i="2"/>
  <c r="Z57" i="2"/>
  <c r="Z201" i="2" s="1"/>
  <c r="Z58" i="2"/>
  <c r="Z59" i="2"/>
  <c r="Z60" i="2"/>
  <c r="Z61" i="2"/>
  <c r="Z62" i="2"/>
  <c r="Z63" i="2"/>
  <c r="Z64" i="2"/>
  <c r="Z65" i="2"/>
  <c r="Z66" i="2"/>
  <c r="Z68" i="2"/>
  <c r="Z69" i="2"/>
  <c r="Z70" i="2"/>
  <c r="Z71" i="2"/>
  <c r="Z72" i="2"/>
  <c r="Z73" i="2"/>
  <c r="Z74" i="2"/>
  <c r="Z75" i="2"/>
  <c r="Z76" i="2"/>
  <c r="Z77" i="2"/>
  <c r="Z203" i="2" s="1"/>
  <c r="Z78" i="2"/>
  <c r="Z79" i="2"/>
  <c r="Z80" i="2"/>
  <c r="Z81" i="2"/>
  <c r="Z82" i="2"/>
  <c r="Z86" i="2"/>
  <c r="Z87" i="2"/>
  <c r="Z88" i="2"/>
  <c r="Z89" i="2"/>
  <c r="Z90" i="2"/>
  <c r="Z91" i="2"/>
  <c r="Z92" i="2"/>
  <c r="Z93" i="2"/>
  <c r="Z94" i="2"/>
  <c r="Z97" i="2"/>
  <c r="Z205" i="2" s="1"/>
  <c r="Z5" i="2"/>
  <c r="Z195" i="2" s="1"/>
  <c r="A9" i="6"/>
  <c r="B9" i="6"/>
  <c r="A10" i="6"/>
  <c r="B10" i="6"/>
  <c r="A11" i="6"/>
  <c r="B11" i="6"/>
  <c r="A12" i="6"/>
  <c r="B12" i="6"/>
  <c r="A13" i="6"/>
  <c r="B13" i="6"/>
  <c r="A14" i="6"/>
  <c r="B14" i="6"/>
  <c r="A15" i="6"/>
  <c r="B15" i="6"/>
  <c r="A16" i="6"/>
  <c r="B16" i="6"/>
  <c r="A17" i="6"/>
  <c r="B17" i="6"/>
  <c r="A18" i="6"/>
  <c r="B18" i="6"/>
  <c r="A19" i="6"/>
  <c r="B19" i="6"/>
  <c r="A20" i="6"/>
  <c r="B20" i="6"/>
  <c r="A21" i="6"/>
  <c r="B21" i="6"/>
  <c r="A22" i="6"/>
  <c r="B22" i="6"/>
  <c r="A23" i="6"/>
  <c r="B23" i="6"/>
  <c r="A24" i="6"/>
  <c r="B24" i="6"/>
  <c r="A25" i="6"/>
  <c r="B25" i="6"/>
  <c r="A26" i="6"/>
  <c r="B26" i="6"/>
  <c r="A27" i="6"/>
  <c r="B27" i="6"/>
  <c r="A28" i="6"/>
  <c r="B28" i="6"/>
  <c r="A29" i="6"/>
  <c r="B29" i="6"/>
  <c r="A30" i="6"/>
  <c r="B30" i="6"/>
  <c r="A31" i="6"/>
  <c r="B31" i="6"/>
  <c r="A32" i="6"/>
  <c r="B32" i="6"/>
  <c r="A33" i="6"/>
  <c r="B33" i="6"/>
  <c r="A34" i="6"/>
  <c r="B34" i="6"/>
  <c r="A35" i="6"/>
  <c r="B35" i="6"/>
  <c r="A36" i="6"/>
  <c r="B36" i="6"/>
  <c r="A37" i="6"/>
  <c r="B37" i="6"/>
  <c r="A38" i="6"/>
  <c r="B38" i="6"/>
  <c r="A39" i="6"/>
  <c r="B39" i="6"/>
  <c r="A40" i="6"/>
  <c r="B40" i="6"/>
  <c r="A41" i="6"/>
  <c r="B41" i="6"/>
  <c r="A42" i="6"/>
  <c r="B42" i="6"/>
  <c r="A43" i="6"/>
  <c r="B43" i="6"/>
  <c r="A44" i="6"/>
  <c r="B44" i="6"/>
  <c r="A45" i="6"/>
  <c r="B45" i="6"/>
  <c r="A46" i="6"/>
  <c r="B46" i="6"/>
  <c r="A47" i="6"/>
  <c r="B47" i="6"/>
  <c r="A48" i="6"/>
  <c r="B48" i="6"/>
  <c r="A49" i="6"/>
  <c r="B49" i="6"/>
  <c r="A50" i="6"/>
  <c r="B50" i="6"/>
  <c r="A51" i="6"/>
  <c r="B51" i="6"/>
  <c r="A52" i="6"/>
  <c r="B52" i="6"/>
  <c r="A53" i="6"/>
  <c r="B53" i="6"/>
  <c r="A54" i="6"/>
  <c r="B54" i="6"/>
  <c r="A55" i="6"/>
  <c r="B55" i="6"/>
  <c r="A56" i="6"/>
  <c r="B56" i="6"/>
  <c r="A57" i="6"/>
  <c r="B57" i="6"/>
  <c r="A58" i="6"/>
  <c r="B58" i="6"/>
  <c r="A59" i="6"/>
  <c r="B59" i="6"/>
  <c r="A60" i="6"/>
  <c r="B60" i="6"/>
  <c r="A61" i="6"/>
  <c r="B61" i="6"/>
  <c r="A62" i="6"/>
  <c r="B62" i="6"/>
  <c r="B8" i="6"/>
  <c r="A8" i="6"/>
  <c r="AD208" i="4"/>
  <c r="AD206" i="4"/>
  <c r="AD203" i="4"/>
  <c r="AD201" i="4"/>
  <c r="AD199" i="4"/>
  <c r="AD198" i="4"/>
  <c r="AA208" i="4"/>
  <c r="AA206" i="4"/>
  <c r="AA203" i="4"/>
  <c r="AA201" i="4"/>
  <c r="AA199" i="4"/>
  <c r="AA198" i="4"/>
  <c r="AA4" i="4"/>
  <c r="AA5" i="4"/>
  <c r="AA6" i="4"/>
  <c r="AA7" i="4"/>
  <c r="AB7" i="4" s="1"/>
  <c r="AB175" i="4" s="1"/>
  <c r="AA8" i="4"/>
  <c r="AA9" i="4"/>
  <c r="AA10" i="4"/>
  <c r="AA11" i="4"/>
  <c r="AA12" i="4"/>
  <c r="AA13" i="4"/>
  <c r="AA14" i="4"/>
  <c r="AA15" i="4"/>
  <c r="AA16" i="4"/>
  <c r="AA17" i="4"/>
  <c r="AA18" i="4"/>
  <c r="AA19" i="4"/>
  <c r="AB19" i="4" s="1"/>
  <c r="AA20" i="4"/>
  <c r="AA21" i="4"/>
  <c r="AB21" i="4" s="1"/>
  <c r="AA22" i="4"/>
  <c r="AA23" i="4"/>
  <c r="AB23" i="4" s="1"/>
  <c r="AA24" i="4"/>
  <c r="AA25" i="4"/>
  <c r="AB25" i="4" s="1"/>
  <c r="AA26" i="4"/>
  <c r="AA27" i="4"/>
  <c r="AB27" i="4" s="1"/>
  <c r="AB201" i="4" s="1"/>
  <c r="AA28" i="4"/>
  <c r="AA29" i="4"/>
  <c r="AB29" i="4" s="1"/>
  <c r="AA30" i="4"/>
  <c r="AA31" i="4"/>
  <c r="AB31" i="4" s="1"/>
  <c r="AA32" i="4"/>
  <c r="AA33" i="4"/>
  <c r="AB33" i="4" s="1"/>
  <c r="AA34" i="4"/>
  <c r="AA35" i="4"/>
  <c r="AB35" i="4" s="1"/>
  <c r="AA36" i="4"/>
  <c r="AA37" i="4"/>
  <c r="AB37" i="4" s="1"/>
  <c r="AB188" i="4" s="1"/>
  <c r="AA38" i="4"/>
  <c r="AA39" i="4"/>
  <c r="AA40" i="4"/>
  <c r="AA41" i="4"/>
  <c r="AA42" i="4"/>
  <c r="AA43" i="4"/>
  <c r="AA44" i="4"/>
  <c r="AA45" i="4"/>
  <c r="AA47" i="4"/>
  <c r="AA48" i="4"/>
  <c r="AA50" i="4"/>
  <c r="AA51" i="4"/>
  <c r="AB51" i="4" s="1"/>
  <c r="AA52" i="4"/>
  <c r="AA53" i="4"/>
  <c r="AB53" i="4" s="1"/>
  <c r="AA54" i="4"/>
  <c r="AA55" i="4"/>
  <c r="AB55" i="4" s="1"/>
  <c r="AA56" i="4"/>
  <c r="AA57" i="4"/>
  <c r="AB57" i="4" s="1"/>
  <c r="AA58" i="4"/>
  <c r="AA59" i="4"/>
  <c r="AA60" i="4"/>
  <c r="AA61" i="4"/>
  <c r="AA62" i="4"/>
  <c r="AA63" i="4"/>
  <c r="AA64" i="4"/>
  <c r="AA65" i="4"/>
  <c r="AA66" i="4"/>
  <c r="AA67" i="4"/>
  <c r="AA68" i="4"/>
  <c r="AA69" i="4"/>
  <c r="AA70" i="4"/>
  <c r="AA71" i="4"/>
  <c r="AA72" i="4"/>
  <c r="AA73" i="4"/>
  <c r="AA74" i="4"/>
  <c r="AA75" i="4"/>
  <c r="AA76" i="4"/>
  <c r="AA77" i="4"/>
  <c r="AA78" i="4"/>
  <c r="AA79" i="4"/>
  <c r="AB79" i="4" s="1"/>
  <c r="AA80" i="4"/>
  <c r="AA81" i="4"/>
  <c r="AB81" i="4" s="1"/>
  <c r="AA82" i="4"/>
  <c r="AA83" i="4"/>
  <c r="AB83" i="4" s="1"/>
  <c r="AA85" i="4"/>
  <c r="AB85" i="4" s="1"/>
  <c r="AA86" i="4"/>
  <c r="AA87" i="4"/>
  <c r="AB87" i="4" s="1"/>
  <c r="AB184" i="4" s="1"/>
  <c r="AA88" i="4"/>
  <c r="AA89" i="4"/>
  <c r="AB89" i="4" s="1"/>
  <c r="AA90" i="4"/>
  <c r="AB90" i="4" s="1"/>
  <c r="AA91" i="4"/>
  <c r="AB91" i="4" s="1"/>
  <c r="AA92" i="4"/>
  <c r="AA93" i="4"/>
  <c r="AB93" i="4" s="1"/>
  <c r="AA94" i="4"/>
  <c r="AB94" i="4" s="1"/>
  <c r="AA96" i="4"/>
  <c r="AA97" i="4"/>
  <c r="AB97" i="4" s="1"/>
  <c r="AB208" i="4" s="1"/>
  <c r="AA99" i="4"/>
  <c r="AB99" i="4" s="1"/>
  <c r="AA3" i="4"/>
  <c r="AB5" i="4"/>
  <c r="AB198" i="4" s="1"/>
  <c r="AB6" i="4"/>
  <c r="AB8" i="4"/>
  <c r="AB199" i="4" s="1"/>
  <c r="AB9" i="4"/>
  <c r="AB10" i="4"/>
  <c r="AB11" i="4"/>
  <c r="AB12" i="4"/>
  <c r="AB13" i="4"/>
  <c r="AB14" i="4"/>
  <c r="AB15" i="4"/>
  <c r="AB16" i="4"/>
  <c r="AB17" i="4"/>
  <c r="AB183" i="4" s="1"/>
  <c r="AB18" i="4"/>
  <c r="AB20" i="4"/>
  <c r="AB22" i="4"/>
  <c r="AB24" i="4"/>
  <c r="AB26" i="4"/>
  <c r="AB28" i="4"/>
  <c r="AB30" i="4"/>
  <c r="AB32" i="4"/>
  <c r="AB34" i="4"/>
  <c r="AB36" i="4"/>
  <c r="AB38" i="4"/>
  <c r="AB39" i="4"/>
  <c r="AB40" i="4"/>
  <c r="AB41" i="4"/>
  <c r="AB42" i="4"/>
  <c r="AB43" i="4"/>
  <c r="AB44" i="4"/>
  <c r="AB45" i="4"/>
  <c r="AB47" i="4"/>
  <c r="AB189" i="4" s="1"/>
  <c r="AB48" i="4"/>
  <c r="AB203" i="4" s="1"/>
  <c r="AB50" i="4"/>
  <c r="AB52" i="4"/>
  <c r="AB54" i="4"/>
  <c r="AB56" i="4"/>
  <c r="AB58" i="4"/>
  <c r="AB59" i="4"/>
  <c r="AB60" i="4"/>
  <c r="AB61" i="4"/>
  <c r="AB62" i="4"/>
  <c r="AB63" i="4"/>
  <c r="AB64" i="4"/>
  <c r="AB65" i="4"/>
  <c r="AB66" i="4"/>
  <c r="AB67" i="4"/>
  <c r="AB190" i="4" s="1"/>
  <c r="AB68" i="4"/>
  <c r="AB69" i="4"/>
  <c r="AB70" i="4"/>
  <c r="AB71" i="4"/>
  <c r="AB72" i="4"/>
  <c r="AB73" i="4"/>
  <c r="AB74" i="4"/>
  <c r="AB75" i="4"/>
  <c r="AB76" i="4"/>
  <c r="AB77" i="4"/>
  <c r="AB206" i="4" s="1"/>
  <c r="AB78" i="4"/>
  <c r="AB80" i="4"/>
  <c r="AB82" i="4"/>
  <c r="AB86" i="4"/>
  <c r="AB88" i="4"/>
  <c r="AB92" i="4"/>
  <c r="AB96" i="4"/>
  <c r="AB185" i="4" s="1"/>
  <c r="AB205" i="2"/>
  <c r="AB203" i="2"/>
  <c r="AB201" i="2"/>
  <c r="AB200" i="2"/>
  <c r="AB198" i="2"/>
  <c r="AB196" i="2"/>
  <c r="AB195" i="2"/>
  <c r="Y205" i="2"/>
  <c r="Y203" i="2"/>
  <c r="Y201" i="2"/>
  <c r="Y200" i="2"/>
  <c r="Y198" i="2"/>
  <c r="Y196" i="2"/>
  <c r="AD84" i="4" l="1"/>
  <c r="F71" i="6" s="1"/>
  <c r="AD7" i="4"/>
  <c r="AD9" i="4"/>
  <c r="AD11" i="4"/>
  <c r="F9" i="6" s="1"/>
  <c r="AD13" i="4"/>
  <c r="F11" i="6" s="1"/>
  <c r="AD15" i="4"/>
  <c r="F13" i="6" s="1"/>
  <c r="AD17" i="4"/>
  <c r="AD19" i="4"/>
  <c r="F16" i="6" s="1"/>
  <c r="AD21" i="4"/>
  <c r="F18" i="6" s="1"/>
  <c r="AD23" i="4"/>
  <c r="F20" i="6" s="1"/>
  <c r="AD25" i="4"/>
  <c r="F22" i="6" s="1"/>
  <c r="AD27" i="4"/>
  <c r="AD29" i="4"/>
  <c r="F25" i="6" s="1"/>
  <c r="AD31" i="4"/>
  <c r="F27" i="6" s="1"/>
  <c r="AD33" i="4"/>
  <c r="F29" i="6" s="1"/>
  <c r="AD35" i="4"/>
  <c r="F31" i="6" s="1"/>
  <c r="AD37" i="4"/>
  <c r="AD39" i="4"/>
  <c r="F34" i="6" s="1"/>
  <c r="AD41" i="4"/>
  <c r="F36" i="6" s="1"/>
  <c r="AD43" i="4"/>
  <c r="F38" i="6" s="1"/>
  <c r="AD45" i="4"/>
  <c r="F40" i="6" s="1"/>
  <c r="AD47" i="4"/>
  <c r="AD50" i="4"/>
  <c r="AD52" i="4"/>
  <c r="F42" i="6" s="1"/>
  <c r="AD54" i="4"/>
  <c r="F44" i="6" s="1"/>
  <c r="AD55" i="4"/>
  <c r="F45" i="6" s="1"/>
  <c r="AD56" i="4"/>
  <c r="F46" i="6" s="1"/>
  <c r="AD58" i="4"/>
  <c r="F47" i="6" s="1"/>
  <c r="AD60" i="4"/>
  <c r="F49" i="6" s="1"/>
  <c r="AD62" i="4"/>
  <c r="F51" i="6" s="1"/>
  <c r="AD64" i="4"/>
  <c r="F53" i="6" s="1"/>
  <c r="AD66" i="4"/>
  <c r="F55" i="6" s="1"/>
  <c r="AD68" i="4"/>
  <c r="F56" i="6" s="1"/>
  <c r="AD70" i="4"/>
  <c r="F58" i="6" s="1"/>
  <c r="AD72" i="4"/>
  <c r="F60" i="6" s="1"/>
  <c r="AD74" i="4"/>
  <c r="F62" i="6" s="1"/>
  <c r="AD76" i="4"/>
  <c r="F64" i="6" s="1"/>
  <c r="AD78" i="4"/>
  <c r="F65" i="6" s="1"/>
  <c r="AD80" i="4"/>
  <c r="F67" i="6" s="1"/>
  <c r="AD82" i="4"/>
  <c r="F69" i="6" s="1"/>
  <c r="AD86" i="4"/>
  <c r="F73" i="6" s="1"/>
  <c r="AD88" i="4"/>
  <c r="F74" i="6" s="1"/>
  <c r="AD90" i="4"/>
  <c r="F76" i="6" s="1"/>
  <c r="AD92" i="4"/>
  <c r="F78" i="6" s="1"/>
  <c r="AD94" i="4"/>
  <c r="AD96" i="4"/>
  <c r="AD6" i="4"/>
  <c r="AD8" i="4"/>
  <c r="AD10" i="4"/>
  <c r="F8" i="6" s="1"/>
  <c r="AD12" i="4"/>
  <c r="F10" i="6" s="1"/>
  <c r="AD14" i="4"/>
  <c r="F12" i="6" s="1"/>
  <c r="AD16" i="4"/>
  <c r="F14" i="6" s="1"/>
  <c r="AD18" i="4"/>
  <c r="F15" i="6" s="1"/>
  <c r="AD20" i="4"/>
  <c r="F17" i="6" s="1"/>
  <c r="AD22" i="4"/>
  <c r="F19" i="6" s="1"/>
  <c r="AD24" i="4"/>
  <c r="F21" i="6" s="1"/>
  <c r="AD26" i="4"/>
  <c r="F23" i="6" s="1"/>
  <c r="AD28" i="4"/>
  <c r="F24" i="6" s="1"/>
  <c r="AD30" i="4"/>
  <c r="F26" i="6" s="1"/>
  <c r="AD32" i="4"/>
  <c r="F28" i="6" s="1"/>
  <c r="AD34" i="4"/>
  <c r="F30" i="6" s="1"/>
  <c r="AD36" i="4"/>
  <c r="F32" i="6" s="1"/>
  <c r="AD38" i="4"/>
  <c r="F33" i="6" s="1"/>
  <c r="AD40" i="4"/>
  <c r="F35" i="6" s="1"/>
  <c r="AD42" i="4"/>
  <c r="F37" i="6" s="1"/>
  <c r="AD44" i="4"/>
  <c r="F39" i="6" s="1"/>
  <c r="AD48" i="4"/>
  <c r="AD51" i="4"/>
  <c r="F41" i="6" s="1"/>
  <c r="AD53" i="4"/>
  <c r="F43" i="6" s="1"/>
  <c r="AD57" i="4"/>
  <c r="AD59" i="4"/>
  <c r="F48" i="6" s="1"/>
  <c r="AD61" i="4"/>
  <c r="F50" i="6" s="1"/>
  <c r="AD63" i="4"/>
  <c r="F52" i="6" s="1"/>
  <c r="AD65" i="4"/>
  <c r="F54" i="6" s="1"/>
  <c r="AD67" i="4"/>
  <c r="AD69" i="4"/>
  <c r="F57" i="6" s="1"/>
  <c r="AD71" i="4"/>
  <c r="F59" i="6" s="1"/>
  <c r="AD73" i="4"/>
  <c r="F61" i="6" s="1"/>
  <c r="AD75" i="4"/>
  <c r="F63" i="6" s="1"/>
  <c r="AD77" i="4"/>
  <c r="AD79" i="4"/>
  <c r="F66" i="6" s="1"/>
  <c r="AD83" i="4"/>
  <c r="F70" i="6" s="1"/>
  <c r="AD87" i="4"/>
  <c r="AD91" i="4"/>
  <c r="F77" i="6" s="1"/>
  <c r="AD99" i="4"/>
  <c r="AD5" i="4"/>
  <c r="AD81" i="4"/>
  <c r="F68" i="6" s="1"/>
  <c r="AD85" i="4"/>
  <c r="F72" i="6" s="1"/>
  <c r="AD89" i="4"/>
  <c r="F75" i="6" s="1"/>
  <c r="AD93" i="4"/>
  <c r="F79" i="6" s="1"/>
  <c r="AD97" i="4"/>
  <c r="Z216" i="2"/>
  <c r="Z215" i="2"/>
  <c r="Y195" i="2"/>
  <c r="AC219" i="2" s="1"/>
  <c r="Z221" i="2" l="1"/>
  <c r="AB218" i="4"/>
  <c r="AB219" i="4"/>
  <c r="AC221" i="2"/>
  <c r="AC220" i="2"/>
  <c r="AC5" i="2" s="1"/>
  <c r="Z219" i="2"/>
  <c r="Z220" i="2"/>
  <c r="AC84" i="4" l="1"/>
  <c r="E71" i="6" s="1"/>
  <c r="AC148" i="4"/>
  <c r="AC141" i="4"/>
  <c r="AC138" i="4"/>
  <c r="AC211" i="4" s="1"/>
  <c r="AC134" i="4"/>
  <c r="AC151" i="4"/>
  <c r="AC147" i="4"/>
  <c r="AC212" i="4" s="1"/>
  <c r="AC143" i="4"/>
  <c r="AC144" i="4"/>
  <c r="AC139" i="4"/>
  <c r="AC135" i="4"/>
  <c r="AC131" i="4"/>
  <c r="AC129" i="4"/>
  <c r="AC127" i="4"/>
  <c r="AC210" i="4" s="1"/>
  <c r="AC125" i="4"/>
  <c r="AC123" i="4"/>
  <c r="AC121" i="4"/>
  <c r="AC119" i="4"/>
  <c r="AC117" i="4"/>
  <c r="AC209" i="4" s="1"/>
  <c r="AC115" i="4"/>
  <c r="AC111" i="4"/>
  <c r="AC107" i="4"/>
  <c r="AC103" i="4"/>
  <c r="AC146" i="4"/>
  <c r="AC140" i="4"/>
  <c r="AC136" i="4"/>
  <c r="AC132" i="4"/>
  <c r="AC149" i="4"/>
  <c r="AC145" i="4"/>
  <c r="AC150" i="4"/>
  <c r="AC142" i="4"/>
  <c r="AC137" i="4"/>
  <c r="AC133" i="4"/>
  <c r="AC130" i="4"/>
  <c r="AC128" i="4"/>
  <c r="AC126" i="4"/>
  <c r="AC124" i="4"/>
  <c r="AC122" i="4"/>
  <c r="AC120" i="4"/>
  <c r="AC118" i="4"/>
  <c r="AC116" i="4"/>
  <c r="AC114" i="4"/>
  <c r="AC112" i="4"/>
  <c r="AC110" i="4"/>
  <c r="AC108" i="4"/>
  <c r="AC106" i="4"/>
  <c r="AC104" i="4"/>
  <c r="AC102" i="4"/>
  <c r="AC100" i="4"/>
  <c r="AC113" i="4"/>
  <c r="AC109" i="4"/>
  <c r="AC105" i="4"/>
  <c r="AC101" i="4"/>
  <c r="AA100" i="2"/>
  <c r="AA102" i="2"/>
  <c r="AA104" i="2"/>
  <c r="AA106" i="2"/>
  <c r="AA108" i="2"/>
  <c r="AA110" i="2"/>
  <c r="AA112" i="2"/>
  <c r="AA114" i="2"/>
  <c r="AA116" i="2"/>
  <c r="AA118" i="2"/>
  <c r="AA120" i="2"/>
  <c r="AA122" i="2"/>
  <c r="AA124" i="2"/>
  <c r="AA126" i="2"/>
  <c r="AA128" i="2"/>
  <c r="AA130" i="2"/>
  <c r="AA132" i="2"/>
  <c r="AA134" i="2"/>
  <c r="AA136" i="2"/>
  <c r="AA138" i="2"/>
  <c r="AA208" i="2" s="1"/>
  <c r="AA141" i="2"/>
  <c r="AA143" i="2"/>
  <c r="AA145" i="2"/>
  <c r="AA147" i="2"/>
  <c r="AA149" i="2"/>
  <c r="AA151" i="2"/>
  <c r="AA101" i="2"/>
  <c r="AA103" i="2"/>
  <c r="AA105" i="2"/>
  <c r="AA107" i="2"/>
  <c r="AA109" i="2"/>
  <c r="AA111" i="2"/>
  <c r="AA113" i="2"/>
  <c r="AA115" i="2"/>
  <c r="AA117" i="2"/>
  <c r="AA206" i="2" s="1"/>
  <c r="AA119" i="2"/>
  <c r="AA121" i="2"/>
  <c r="AA123" i="2"/>
  <c r="AA125" i="2"/>
  <c r="AA127" i="2"/>
  <c r="AA207" i="2" s="1"/>
  <c r="AA129" i="2"/>
  <c r="AA131" i="2"/>
  <c r="AA133" i="2"/>
  <c r="AA135" i="2"/>
  <c r="AA137" i="2"/>
  <c r="AA140" i="2"/>
  <c r="AA142" i="2"/>
  <c r="AA144" i="2"/>
  <c r="AA146" i="2"/>
  <c r="AA148" i="2"/>
  <c r="AA150" i="2"/>
  <c r="AC95" i="2"/>
  <c r="AC85" i="2"/>
  <c r="D72" i="6" s="1"/>
  <c r="AC87" i="2"/>
  <c r="AC83" i="2"/>
  <c r="D70" i="6" s="1"/>
  <c r="AC84" i="2"/>
  <c r="D71" i="6" s="1"/>
  <c r="AA95" i="2"/>
  <c r="AA83" i="2"/>
  <c r="C70" i="6" s="1"/>
  <c r="AA85" i="2"/>
  <c r="C72" i="6" s="1"/>
  <c r="AA84" i="2"/>
  <c r="C71" i="6" s="1"/>
  <c r="AC99" i="4"/>
  <c r="AC94" i="4"/>
  <c r="AC90" i="4"/>
  <c r="E76" i="6" s="1"/>
  <c r="AC86" i="4"/>
  <c r="E73" i="6" s="1"/>
  <c r="AC82" i="4"/>
  <c r="E69" i="6" s="1"/>
  <c r="AC78" i="4"/>
  <c r="E65" i="6" s="1"/>
  <c r="AC75" i="4"/>
  <c r="AC71" i="4"/>
  <c r="AC65" i="4"/>
  <c r="AC61" i="4"/>
  <c r="AC56" i="4"/>
  <c r="AC52" i="4"/>
  <c r="AC47" i="4"/>
  <c r="AC43" i="4"/>
  <c r="AC39" i="4"/>
  <c r="AC34" i="4"/>
  <c r="AC30" i="4"/>
  <c r="AC26" i="4"/>
  <c r="AC22" i="4"/>
  <c r="AC18" i="4"/>
  <c r="AC15" i="4"/>
  <c r="AC11" i="4"/>
  <c r="AC8" i="4"/>
  <c r="AC5" i="4"/>
  <c r="AC91" i="4"/>
  <c r="E77" i="6" s="1"/>
  <c r="AC87" i="4"/>
  <c r="AC184" i="4" s="1"/>
  <c r="AF184" i="4" s="1"/>
  <c r="AC83" i="4"/>
  <c r="E70" i="6" s="1"/>
  <c r="AC79" i="4"/>
  <c r="E66" i="6" s="1"/>
  <c r="AC74" i="4"/>
  <c r="AC70" i="4"/>
  <c r="AC66" i="4"/>
  <c r="AC62" i="4"/>
  <c r="AC58" i="4"/>
  <c r="AC55" i="4"/>
  <c r="AC51" i="4"/>
  <c r="AC48" i="4"/>
  <c r="AC44" i="4"/>
  <c r="AC40" i="4"/>
  <c r="AC37" i="4"/>
  <c r="AC33" i="4"/>
  <c r="AC29" i="4"/>
  <c r="AC23" i="4"/>
  <c r="AC19" i="4"/>
  <c r="AC14" i="4"/>
  <c r="AC10" i="4"/>
  <c r="AC7" i="4"/>
  <c r="AC96" i="4"/>
  <c r="AC185" i="4" s="1"/>
  <c r="AF185" i="4" s="1"/>
  <c r="AC92" i="4"/>
  <c r="E78" i="6" s="1"/>
  <c r="AC88" i="4"/>
  <c r="E74" i="6" s="1"/>
  <c r="AC80" i="4"/>
  <c r="E67" i="6" s="1"/>
  <c r="AC77" i="4"/>
  <c r="AC73" i="4"/>
  <c r="AC69" i="4"/>
  <c r="AC63" i="4"/>
  <c r="AC59" i="4"/>
  <c r="AC54" i="4"/>
  <c r="AC50" i="4"/>
  <c r="AC45" i="4"/>
  <c r="AC41" i="4"/>
  <c r="AC36" i="4"/>
  <c r="AC32" i="4"/>
  <c r="AC28" i="4"/>
  <c r="AC24" i="4"/>
  <c r="AC20" i="4"/>
  <c r="AC17" i="4"/>
  <c r="AC13" i="4"/>
  <c r="AC9" i="4"/>
  <c r="AC6" i="4"/>
  <c r="AC97" i="4"/>
  <c r="AC208" i="4" s="1"/>
  <c r="AC93" i="4"/>
  <c r="E79" i="6" s="1"/>
  <c r="AC89" i="4"/>
  <c r="E75" i="6" s="1"/>
  <c r="AC85" i="4"/>
  <c r="E72" i="6" s="1"/>
  <c r="AC81" i="4"/>
  <c r="E68" i="6" s="1"/>
  <c r="AC76" i="4"/>
  <c r="E64" i="6" s="1"/>
  <c r="AC72" i="4"/>
  <c r="AC68" i="4"/>
  <c r="AC64" i="4"/>
  <c r="AC60" i="4"/>
  <c r="AC57" i="4"/>
  <c r="AC53" i="4"/>
  <c r="AC42" i="4"/>
  <c r="AC38" i="4"/>
  <c r="AC35" i="4"/>
  <c r="AC31" i="4"/>
  <c r="AC25" i="4"/>
  <c r="AC21" i="4"/>
  <c r="AC16" i="4"/>
  <c r="AC12" i="4"/>
  <c r="AC67" i="4"/>
  <c r="AC27" i="4"/>
  <c r="AC39" i="2"/>
  <c r="D34" i="6" s="1"/>
  <c r="AC22" i="2"/>
  <c r="D19" i="6" s="1"/>
  <c r="AC14" i="2"/>
  <c r="D12" i="6" s="1"/>
  <c r="AC27" i="2"/>
  <c r="AC59" i="2"/>
  <c r="D48" i="6" s="1"/>
  <c r="AC92" i="2"/>
  <c r="D78" i="6" s="1"/>
  <c r="AC26" i="2"/>
  <c r="D23" i="6" s="1"/>
  <c r="AC46" i="2"/>
  <c r="AC21" i="2"/>
  <c r="D18" i="6" s="1"/>
  <c r="AC53" i="2"/>
  <c r="D43" i="6" s="1"/>
  <c r="AC69" i="2"/>
  <c r="D57" i="6" s="1"/>
  <c r="AC20" i="2"/>
  <c r="D17" i="6" s="1"/>
  <c r="AC36" i="2"/>
  <c r="D32" i="6" s="1"/>
  <c r="AC52" i="2"/>
  <c r="D42" i="6" s="1"/>
  <c r="AC68" i="2"/>
  <c r="D56" i="6" s="1"/>
  <c r="AC58" i="2"/>
  <c r="D47" i="6" s="1"/>
  <c r="AC74" i="2"/>
  <c r="D62" i="6" s="1"/>
  <c r="AC91" i="2"/>
  <c r="D77" i="6" s="1"/>
  <c r="AC55" i="2"/>
  <c r="D45" i="6" s="1"/>
  <c r="AC6" i="2"/>
  <c r="AC31" i="2"/>
  <c r="D27" i="6" s="1"/>
  <c r="AC19" i="2"/>
  <c r="D16" i="6" s="1"/>
  <c r="AC51" i="2"/>
  <c r="D41" i="6" s="1"/>
  <c r="AC18" i="2"/>
  <c r="D15" i="6" s="1"/>
  <c r="AC50" i="2"/>
  <c r="AC33" i="2"/>
  <c r="D29" i="6" s="1"/>
  <c r="AC65" i="2"/>
  <c r="D54" i="6" s="1"/>
  <c r="AC81" i="2"/>
  <c r="D68" i="6" s="1"/>
  <c r="AC16" i="2"/>
  <c r="D14" i="6" s="1"/>
  <c r="AC32" i="2"/>
  <c r="D28" i="6" s="1"/>
  <c r="AC48" i="2"/>
  <c r="AC64" i="2"/>
  <c r="D53" i="6" s="1"/>
  <c r="AC80" i="2"/>
  <c r="D67" i="6" s="1"/>
  <c r="AC97" i="2"/>
  <c r="AC62" i="2"/>
  <c r="D51" i="6" s="1"/>
  <c r="AC78" i="2"/>
  <c r="D65" i="6" s="1"/>
  <c r="AC99" i="2"/>
  <c r="AC88" i="2"/>
  <c r="D74" i="6" s="1"/>
  <c r="AC15" i="2"/>
  <c r="D13" i="6" s="1"/>
  <c r="AC79" i="2"/>
  <c r="D66" i="6" s="1"/>
  <c r="AC11" i="2"/>
  <c r="D9" i="6" s="1"/>
  <c r="AC43" i="2"/>
  <c r="D38" i="6" s="1"/>
  <c r="AC75" i="2"/>
  <c r="D63" i="6" s="1"/>
  <c r="AC10" i="2"/>
  <c r="D8" i="6" s="1"/>
  <c r="AC42" i="2"/>
  <c r="D37" i="6" s="1"/>
  <c r="AC13" i="2"/>
  <c r="D11" i="6" s="1"/>
  <c r="AC29" i="2"/>
  <c r="D25" i="6" s="1"/>
  <c r="AC45" i="2"/>
  <c r="D40" i="6" s="1"/>
  <c r="AC61" i="2"/>
  <c r="D50" i="6" s="1"/>
  <c r="AC77" i="2"/>
  <c r="AC94" i="2"/>
  <c r="AC12" i="2"/>
  <c r="D10" i="6" s="1"/>
  <c r="AC28" i="2"/>
  <c r="D24" i="6" s="1"/>
  <c r="AC44" i="2"/>
  <c r="D39" i="6" s="1"/>
  <c r="AC60" i="2"/>
  <c r="D49" i="6" s="1"/>
  <c r="AC76" i="2"/>
  <c r="D64" i="6" s="1"/>
  <c r="AC93" i="2"/>
  <c r="D79" i="6" s="1"/>
  <c r="AC54" i="2"/>
  <c r="D44" i="6" s="1"/>
  <c r="AC66" i="2"/>
  <c r="D55" i="6" s="1"/>
  <c r="AC82" i="2"/>
  <c r="D69" i="6" s="1"/>
  <c r="AC23" i="2"/>
  <c r="D20" i="6" s="1"/>
  <c r="AC71" i="2"/>
  <c r="D59" i="6" s="1"/>
  <c r="AC38" i="2"/>
  <c r="D33" i="6" s="1"/>
  <c r="AC63" i="2"/>
  <c r="D52" i="6" s="1"/>
  <c r="AC30" i="2"/>
  <c r="D26" i="6" s="1"/>
  <c r="AC35" i="2"/>
  <c r="D31" i="6" s="1"/>
  <c r="AC34" i="2"/>
  <c r="D30" i="6" s="1"/>
  <c r="AC9" i="2"/>
  <c r="AC25" i="2"/>
  <c r="D22" i="6" s="1"/>
  <c r="AC41" i="2"/>
  <c r="D36" i="6" s="1"/>
  <c r="AC57" i="2"/>
  <c r="AC73" i="2"/>
  <c r="D61" i="6" s="1"/>
  <c r="AC90" i="2"/>
  <c r="D76" i="6" s="1"/>
  <c r="AC8" i="2"/>
  <c r="AC24" i="2"/>
  <c r="D21" i="6" s="1"/>
  <c r="AC40" i="2"/>
  <c r="D35" i="6" s="1"/>
  <c r="AC56" i="2"/>
  <c r="D46" i="6" s="1"/>
  <c r="AC72" i="2"/>
  <c r="D60" i="6" s="1"/>
  <c r="AC89" i="2"/>
  <c r="D75" i="6" s="1"/>
  <c r="AC7" i="2"/>
  <c r="AC70" i="2"/>
  <c r="D58" i="6" s="1"/>
  <c r="AC86" i="2"/>
  <c r="D73" i="6" s="1"/>
  <c r="AA6" i="2"/>
  <c r="AA10" i="2"/>
  <c r="C8" i="6" s="1"/>
  <c r="AA18" i="2"/>
  <c r="C15" i="6" s="1"/>
  <c r="AA26" i="2"/>
  <c r="C23" i="6" s="1"/>
  <c r="AA34" i="2"/>
  <c r="C30" i="6" s="1"/>
  <c r="AA42" i="2"/>
  <c r="C37" i="6" s="1"/>
  <c r="AA52" i="2"/>
  <c r="C42" i="6" s="1"/>
  <c r="AA60" i="2"/>
  <c r="C49" i="6" s="1"/>
  <c r="AA68" i="2"/>
  <c r="C56" i="6" s="1"/>
  <c r="AA76" i="2"/>
  <c r="C64" i="6" s="1"/>
  <c r="AA80" i="2"/>
  <c r="C67" i="6" s="1"/>
  <c r="AA88" i="2"/>
  <c r="C74" i="6" s="1"/>
  <c r="AA92" i="2"/>
  <c r="C78" i="6" s="1"/>
  <c r="AA9" i="2"/>
  <c r="AA13" i="2"/>
  <c r="C11" i="6" s="1"/>
  <c r="AA19" i="2"/>
  <c r="C16" i="6" s="1"/>
  <c r="AA23" i="2"/>
  <c r="C20" i="6" s="1"/>
  <c r="AA27" i="2"/>
  <c r="AA198" i="2" s="1"/>
  <c r="AA29" i="2"/>
  <c r="C25" i="6" s="1"/>
  <c r="AA33" i="2"/>
  <c r="C29" i="6" s="1"/>
  <c r="AA39" i="2"/>
  <c r="C34" i="6" s="1"/>
  <c r="AA43" i="2"/>
  <c r="C38" i="6" s="1"/>
  <c r="AA51" i="2"/>
  <c r="C41" i="6" s="1"/>
  <c r="AA55" i="2"/>
  <c r="C45" i="6" s="1"/>
  <c r="AA59" i="2"/>
  <c r="C48" i="6" s="1"/>
  <c r="AA63" i="2"/>
  <c r="C52" i="6" s="1"/>
  <c r="AA71" i="2"/>
  <c r="C59" i="6" s="1"/>
  <c r="AA75" i="2"/>
  <c r="C63" i="6" s="1"/>
  <c r="AA79" i="2"/>
  <c r="C66" i="6" s="1"/>
  <c r="AA87" i="2"/>
  <c r="AA91" i="2"/>
  <c r="C77" i="6" s="1"/>
  <c r="AA8" i="2"/>
  <c r="AA196" i="2" s="1"/>
  <c r="AA14" i="2"/>
  <c r="C12" i="6" s="1"/>
  <c r="AA22" i="2"/>
  <c r="C19" i="6" s="1"/>
  <c r="AA30" i="2"/>
  <c r="C26" i="6" s="1"/>
  <c r="AA38" i="2"/>
  <c r="C33" i="6" s="1"/>
  <c r="AA46" i="2"/>
  <c r="AA56" i="2"/>
  <c r="C46" i="6" s="1"/>
  <c r="AA64" i="2"/>
  <c r="C53" i="6" s="1"/>
  <c r="AA72" i="2"/>
  <c r="C60" i="6" s="1"/>
  <c r="AA78" i="2"/>
  <c r="C65" i="6" s="1"/>
  <c r="AA82" i="2"/>
  <c r="C69" i="6" s="1"/>
  <c r="AA86" i="2"/>
  <c r="C73" i="6" s="1"/>
  <c r="AA90" i="2"/>
  <c r="C76" i="6" s="1"/>
  <c r="AA94" i="2"/>
  <c r="AA7" i="2"/>
  <c r="AA11" i="2"/>
  <c r="C9" i="6" s="1"/>
  <c r="AA15" i="2"/>
  <c r="C13" i="6" s="1"/>
  <c r="AA21" i="2"/>
  <c r="C18" i="6" s="1"/>
  <c r="AA25" i="2"/>
  <c r="C22" i="6" s="1"/>
  <c r="AA31" i="2"/>
  <c r="C27" i="6" s="1"/>
  <c r="AA35" i="2"/>
  <c r="C31" i="6" s="1"/>
  <c r="AA41" i="2"/>
  <c r="C36" i="6" s="1"/>
  <c r="AA45" i="2"/>
  <c r="C40" i="6" s="1"/>
  <c r="AA53" i="2"/>
  <c r="C43" i="6" s="1"/>
  <c r="AA57" i="2"/>
  <c r="AA201" i="2" s="1"/>
  <c r="AA61" i="2"/>
  <c r="C50" i="6" s="1"/>
  <c r="AA65" i="2"/>
  <c r="C54" i="6" s="1"/>
  <c r="AA69" i="2"/>
  <c r="C57" i="6" s="1"/>
  <c r="AA73" i="2"/>
  <c r="C61" i="6" s="1"/>
  <c r="AA77" i="2"/>
  <c r="AA203" i="2" s="1"/>
  <c r="AA81" i="2"/>
  <c r="C68" i="6" s="1"/>
  <c r="AA89" i="2"/>
  <c r="C75" i="6" s="1"/>
  <c r="AA93" i="2"/>
  <c r="C79" i="6" s="1"/>
  <c r="AA97" i="2"/>
  <c r="AA205" i="2" s="1"/>
  <c r="AA99" i="2"/>
  <c r="AA5" i="2"/>
  <c r="AA195" i="2" s="1"/>
  <c r="AA74" i="2"/>
  <c r="C62" i="6" s="1"/>
  <c r="AA66" i="2"/>
  <c r="C55" i="6" s="1"/>
  <c r="AA58" i="2"/>
  <c r="C47" i="6" s="1"/>
  <c r="AA50" i="2"/>
  <c r="AA44" i="2"/>
  <c r="C39" i="6" s="1"/>
  <c r="AA36" i="2"/>
  <c r="C32" i="6" s="1"/>
  <c r="AA28" i="2"/>
  <c r="C24" i="6" s="1"/>
  <c r="AA20" i="2"/>
  <c r="C17" i="6" s="1"/>
  <c r="AA12" i="2"/>
  <c r="C10" i="6" s="1"/>
  <c r="AA70" i="2"/>
  <c r="C58" i="6" s="1"/>
  <c r="AA62" i="2"/>
  <c r="C51" i="6" s="1"/>
  <c r="AA54" i="2"/>
  <c r="C44" i="6" s="1"/>
  <c r="AA48" i="2"/>
  <c r="AA200" i="2" s="1"/>
  <c r="AA40" i="2"/>
  <c r="C35" i="6" s="1"/>
  <c r="AA32" i="2"/>
  <c r="C28" i="6" s="1"/>
  <c r="AA24" i="2"/>
  <c r="C21" i="6" s="1"/>
  <c r="AA16" i="2"/>
  <c r="C14" i="6" s="1"/>
  <c r="AE199" i="2" l="1"/>
  <c r="AD199" i="2"/>
  <c r="AE197" i="2"/>
  <c r="O7" i="6" s="1"/>
  <c r="AD197" i="2"/>
  <c r="N7" i="6" s="1"/>
  <c r="AC201" i="4"/>
  <c r="E18" i="6"/>
  <c r="E33" i="6"/>
  <c r="E56" i="6"/>
  <c r="AC190" i="4"/>
  <c r="AF190" i="4" s="1"/>
  <c r="E14" i="6"/>
  <c r="E22" i="6"/>
  <c r="E31" i="6"/>
  <c r="E37" i="6"/>
  <c r="AC183" i="4"/>
  <c r="E21" i="6"/>
  <c r="E28" i="6"/>
  <c r="E36" i="6"/>
  <c r="E48" i="6"/>
  <c r="E8" i="6"/>
  <c r="E16" i="6"/>
  <c r="E25" i="6"/>
  <c r="AC188" i="4"/>
  <c r="E39" i="6"/>
  <c r="E41" i="6"/>
  <c r="E47" i="6"/>
  <c r="AC199" i="4"/>
  <c r="E13" i="6"/>
  <c r="E19" i="6"/>
  <c r="E26" i="6"/>
  <c r="E34" i="6"/>
  <c r="AC189" i="4"/>
  <c r="AF189" i="4" s="1"/>
  <c r="E46" i="6"/>
  <c r="E10" i="6"/>
  <c r="E27" i="6"/>
  <c r="E43" i="6"/>
  <c r="E49" i="6"/>
  <c r="AG204" i="4"/>
  <c r="Q7" i="6" s="1"/>
  <c r="E11" i="6"/>
  <c r="E17" i="6"/>
  <c r="E24" i="6"/>
  <c r="E32" i="6"/>
  <c r="E40" i="6"/>
  <c r="E44" i="6"/>
  <c r="E61" i="6"/>
  <c r="E12" i="6"/>
  <c r="E20" i="6"/>
  <c r="E29" i="6"/>
  <c r="E35" i="6"/>
  <c r="AC203" i="4"/>
  <c r="E45" i="6"/>
  <c r="E51" i="6"/>
  <c r="E58" i="6"/>
  <c r="AC198" i="4"/>
  <c r="E9" i="6"/>
  <c r="E15" i="6"/>
  <c r="E23" i="6"/>
  <c r="E30" i="6"/>
  <c r="E38" i="6"/>
  <c r="E42" i="6"/>
  <c r="E50" i="6"/>
  <c r="AH206" i="4"/>
  <c r="AG206" i="4"/>
  <c r="Q9" i="6" s="1"/>
  <c r="R8" i="6"/>
  <c r="Q8" i="6"/>
  <c r="E63" i="6"/>
  <c r="E53" i="6"/>
  <c r="E60" i="6"/>
  <c r="E57" i="6"/>
  <c r="AC206" i="4"/>
  <c r="E55" i="6"/>
  <c r="E62" i="6"/>
  <c r="AF188" i="4"/>
  <c r="E54" i="6"/>
  <c r="E52" i="6"/>
  <c r="AF183" i="4"/>
  <c r="E59" i="6"/>
  <c r="N8" i="6"/>
  <c r="O8" i="6"/>
  <c r="O9" i="6"/>
  <c r="N9" i="6"/>
  <c r="R9" i="6"/>
  <c r="R7" i="6"/>
  <c r="AC175" i="4"/>
  <c r="AF175" i="4" s="1"/>
  <c r="AA216" i="2"/>
  <c r="AA215" i="2"/>
  <c r="AC218" i="4" l="1"/>
  <c r="AC219" i="4"/>
  <c r="AE105" i="4" l="1"/>
  <c r="AE102" i="4"/>
  <c r="G82" i="6" s="1"/>
  <c r="AE110" i="4"/>
  <c r="G89" i="6" s="1"/>
  <c r="AE118" i="4"/>
  <c r="G96" i="6" s="1"/>
  <c r="AE126" i="4"/>
  <c r="G104" i="6" s="1"/>
  <c r="AE137" i="4"/>
  <c r="AE149" i="4"/>
  <c r="G120" i="6" s="1"/>
  <c r="AE146" i="4"/>
  <c r="G118" i="6" s="1"/>
  <c r="AE115" i="4"/>
  <c r="G94" i="6" s="1"/>
  <c r="AE123" i="4"/>
  <c r="AE131" i="4"/>
  <c r="G108" i="6" s="1"/>
  <c r="AE143" i="4"/>
  <c r="AE138" i="4"/>
  <c r="AE101" i="4"/>
  <c r="G81" i="6" s="1"/>
  <c r="AE100" i="4"/>
  <c r="G80" i="6" s="1"/>
  <c r="AE104" i="4"/>
  <c r="G84" i="6" s="1"/>
  <c r="AE112" i="4"/>
  <c r="AE120" i="4"/>
  <c r="AE128" i="4"/>
  <c r="G105" i="6" s="1"/>
  <c r="AE142" i="4"/>
  <c r="G114" i="6" s="1"/>
  <c r="AE132" i="4"/>
  <c r="AE103" i="4"/>
  <c r="AE117" i="4"/>
  <c r="AE125" i="4"/>
  <c r="G103" i="6" s="1"/>
  <c r="AE135" i="4"/>
  <c r="AE147" i="4"/>
  <c r="AE141" i="4"/>
  <c r="AE113" i="4"/>
  <c r="AE106" i="4"/>
  <c r="AE114" i="4"/>
  <c r="G93" i="6" s="1"/>
  <c r="AE122" i="4"/>
  <c r="AE130" i="4"/>
  <c r="G107" i="6" s="1"/>
  <c r="AE150" i="4"/>
  <c r="AE136" i="4"/>
  <c r="AE107" i="4"/>
  <c r="AE119" i="4"/>
  <c r="AE127" i="4"/>
  <c r="AE139" i="4"/>
  <c r="AE151" i="4"/>
  <c r="AE148" i="4"/>
  <c r="G119" i="6" s="1"/>
  <c r="AE109" i="4"/>
  <c r="AE108" i="4"/>
  <c r="G87" i="6" s="1"/>
  <c r="AE116" i="4"/>
  <c r="AE124" i="4"/>
  <c r="AE133" i="4"/>
  <c r="AE145" i="4"/>
  <c r="G117" i="6" s="1"/>
  <c r="AE140" i="4"/>
  <c r="AE111" i="4"/>
  <c r="G90" i="6" s="1"/>
  <c r="AE121" i="4"/>
  <c r="G99" i="6" s="1"/>
  <c r="AE129" i="4"/>
  <c r="G106" i="6" s="1"/>
  <c r="AE144" i="4"/>
  <c r="G116" i="6" s="1"/>
  <c r="AE134" i="4"/>
  <c r="AE76" i="4"/>
  <c r="AE78" i="4"/>
  <c r="G65" i="6" s="1"/>
  <c r="AE80" i="4"/>
  <c r="AE82" i="4"/>
  <c r="G69" i="6" s="1"/>
  <c r="AE84" i="4"/>
  <c r="AE86" i="4"/>
  <c r="AE88" i="4"/>
  <c r="AE90" i="4"/>
  <c r="AE92" i="4"/>
  <c r="G78" i="6" s="1"/>
  <c r="AE94" i="4"/>
  <c r="AE97" i="4"/>
  <c r="AE77" i="4"/>
  <c r="AE79" i="4"/>
  <c r="G66" i="6" s="1"/>
  <c r="AE81" i="4"/>
  <c r="AE83" i="4"/>
  <c r="AE85" i="4"/>
  <c r="G72" i="6" s="1"/>
  <c r="AE87" i="4"/>
  <c r="AE89" i="4"/>
  <c r="G75" i="6" s="1"/>
  <c r="AE91" i="4"/>
  <c r="AE93" i="4"/>
  <c r="AE96" i="4"/>
  <c r="AE99" i="4"/>
  <c r="AE57" i="4"/>
  <c r="AE72" i="4"/>
  <c r="G60" i="6" s="1"/>
  <c r="AE50" i="4"/>
  <c r="AE59" i="4"/>
  <c r="AE66" i="4"/>
  <c r="G55" i="6" s="1"/>
  <c r="AE65" i="4"/>
  <c r="G54" i="6" s="1"/>
  <c r="AE12" i="4"/>
  <c r="AE31" i="4"/>
  <c r="G27" i="6" s="1"/>
  <c r="AE53" i="4"/>
  <c r="G43" i="6" s="1"/>
  <c r="AE60" i="4"/>
  <c r="AE6" i="4"/>
  <c r="AE13" i="4"/>
  <c r="AE20" i="4"/>
  <c r="G17" i="6" s="1"/>
  <c r="AE28" i="4"/>
  <c r="G24" i="6" s="1"/>
  <c r="AE36" i="4"/>
  <c r="AE45" i="4"/>
  <c r="G40" i="6" s="1"/>
  <c r="AE54" i="4"/>
  <c r="G44" i="6" s="1"/>
  <c r="AE7" i="4"/>
  <c r="AE14" i="4"/>
  <c r="G12" i="6" s="1"/>
  <c r="AE23" i="4"/>
  <c r="G20" i="6" s="1"/>
  <c r="AE33" i="4"/>
  <c r="G29" i="6" s="1"/>
  <c r="AE40" i="4"/>
  <c r="G35" i="6" s="1"/>
  <c r="AE48" i="4"/>
  <c r="AE55" i="4"/>
  <c r="G45" i="6" s="1"/>
  <c r="AE62" i="4"/>
  <c r="AE70" i="4"/>
  <c r="AE5" i="4"/>
  <c r="AE11" i="4"/>
  <c r="G9" i="6" s="1"/>
  <c r="AE18" i="4"/>
  <c r="AE26" i="4"/>
  <c r="G23" i="6" s="1"/>
  <c r="AE34" i="4"/>
  <c r="G30" i="6" s="1"/>
  <c r="AE43" i="4"/>
  <c r="AE52" i="4"/>
  <c r="G42" i="6" s="1"/>
  <c r="AE61" i="4"/>
  <c r="G50" i="6" s="1"/>
  <c r="AE27" i="4"/>
  <c r="AE21" i="4"/>
  <c r="AE38" i="4"/>
  <c r="G33" i="6" s="1"/>
  <c r="AE68" i="4"/>
  <c r="AE67" i="4"/>
  <c r="AE16" i="4"/>
  <c r="AE25" i="4"/>
  <c r="G22" i="6" s="1"/>
  <c r="AE35" i="4"/>
  <c r="G31" i="6" s="1"/>
  <c r="AE42" i="4"/>
  <c r="AE64" i="4"/>
  <c r="G53" i="6" s="1"/>
  <c r="AE9" i="4"/>
  <c r="AE17" i="4"/>
  <c r="AE24" i="4"/>
  <c r="G21" i="6" s="1"/>
  <c r="AE32" i="4"/>
  <c r="G28" i="6" s="1"/>
  <c r="AE41" i="4"/>
  <c r="AE69" i="4"/>
  <c r="G57" i="6" s="1"/>
  <c r="AE10" i="4"/>
  <c r="G8" i="6" s="1"/>
  <c r="AE19" i="4"/>
  <c r="G16" i="6" s="1"/>
  <c r="AE29" i="4"/>
  <c r="G25" i="6" s="1"/>
  <c r="AE37" i="4"/>
  <c r="AE44" i="4"/>
  <c r="G39" i="6" s="1"/>
  <c r="AE51" i="4"/>
  <c r="AE58" i="4"/>
  <c r="G47" i="6" s="1"/>
  <c r="AE74" i="4"/>
  <c r="AE8" i="4"/>
  <c r="AE15" i="4"/>
  <c r="AE22" i="4"/>
  <c r="AE30" i="4"/>
  <c r="G26" i="6" s="1"/>
  <c r="AE39" i="4"/>
  <c r="G34" i="6" s="1"/>
  <c r="AE47" i="4"/>
  <c r="AE56" i="4"/>
  <c r="G46" i="6" s="1"/>
  <c r="AE63" i="4"/>
  <c r="AE73" i="4"/>
  <c r="AE71" i="4"/>
  <c r="G59" i="6" s="1"/>
  <c r="AE75" i="4"/>
  <c r="G63" i="6" s="1"/>
</calcChain>
</file>

<file path=xl/sharedStrings.xml><?xml version="1.0" encoding="utf-8"?>
<sst xmlns="http://schemas.openxmlformats.org/spreadsheetml/2006/main" count="11356" uniqueCount="788">
  <si>
    <t>Date</t>
  </si>
  <si>
    <t>Time</t>
  </si>
  <si>
    <t>Analysis</t>
  </si>
  <si>
    <t>Line</t>
  </si>
  <si>
    <t>Type</t>
  </si>
  <si>
    <t>Identifier 1</t>
  </si>
  <si>
    <t>Identifier 2</t>
  </si>
  <si>
    <t>Comment</t>
  </si>
  <si>
    <t>Method</t>
  </si>
  <si>
    <t>Port</t>
  </si>
  <si>
    <t>Peak Nr</t>
  </si>
  <si>
    <t>Start</t>
  </si>
  <si>
    <t>Rt</t>
  </si>
  <si>
    <t>Width</t>
  </si>
  <si>
    <t>Ampl  28</t>
  </si>
  <si>
    <t>Ampl  29</t>
  </si>
  <si>
    <t>BGD 28</t>
  </si>
  <si>
    <t>BGD 29</t>
  </si>
  <si>
    <t>Area 28</t>
  </si>
  <si>
    <t>rR 29N2/28N2</t>
  </si>
  <si>
    <t>d 15N/14N</t>
  </si>
  <si>
    <t>d 15N/14N Blk corr</t>
  </si>
  <si>
    <t>Amount</t>
  </si>
  <si>
    <t>Amt%</t>
  </si>
  <si>
    <t>Ampl  44</t>
  </si>
  <si>
    <t>Ampl  45</t>
  </si>
  <si>
    <t>Ampl  46</t>
  </si>
  <si>
    <t>BGD 44</t>
  </si>
  <si>
    <t>BGD 45</t>
  </si>
  <si>
    <t>Area 44</t>
  </si>
  <si>
    <t>Area All</t>
  </si>
  <si>
    <t>rR 45CO2/44CO2</t>
  </si>
  <si>
    <t>d 13C/12C</t>
  </si>
  <si>
    <t>Sample</t>
  </si>
  <si>
    <t>blank</t>
  </si>
  <si>
    <t>A1</t>
  </si>
  <si>
    <t>N2+CO2+He.met</t>
  </si>
  <si>
    <t>1</t>
  </si>
  <si>
    <t>10.1</t>
  </si>
  <si>
    <t>11.2</t>
  </si>
  <si>
    <t>9.8</t>
  </si>
  <si>
    <t>0.7</t>
  </si>
  <si>
    <t>Blank</t>
  </si>
  <si>
    <t>A2</t>
  </si>
  <si>
    <t>2</t>
  </si>
  <si>
    <t>11.0</t>
  </si>
  <si>
    <t>10.9</t>
  </si>
  <si>
    <t>9.4</t>
  </si>
  <si>
    <t>0.6</t>
  </si>
  <si>
    <t>Reference</t>
  </si>
  <si>
    <t>Glutamic acid</t>
  </si>
  <si>
    <t>A3</t>
  </si>
  <si>
    <t>3</t>
  </si>
  <si>
    <t>10.8</t>
  </si>
  <si>
    <t>10.7</t>
  </si>
  <si>
    <t>1.1</t>
  </si>
  <si>
    <t>USGS 40</t>
  </si>
  <si>
    <t>A4</t>
  </si>
  <si>
    <t>4</t>
  </si>
  <si>
    <t>9.3</t>
  </si>
  <si>
    <t>1.5</t>
  </si>
  <si>
    <t>USGS 41</t>
  </si>
  <si>
    <t>A5</t>
  </si>
  <si>
    <t>5</t>
  </si>
  <si>
    <t>A6</t>
  </si>
  <si>
    <t>6</t>
  </si>
  <si>
    <t>1.7</t>
  </si>
  <si>
    <t>2.4</t>
  </si>
  <si>
    <t>Bovine liver</t>
  </si>
  <si>
    <t>A7</t>
  </si>
  <si>
    <t>7</t>
  </si>
  <si>
    <t>1.9</t>
  </si>
  <si>
    <t>2.8</t>
  </si>
  <si>
    <t>A8</t>
  </si>
  <si>
    <t>8</t>
  </si>
  <si>
    <t>10.2</t>
  </si>
  <si>
    <t>0.9</t>
  </si>
  <si>
    <t>1.8</t>
  </si>
  <si>
    <t>A9</t>
  </si>
  <si>
    <t>9</t>
  </si>
  <si>
    <t>10.6</t>
  </si>
  <si>
    <t>10.5</t>
  </si>
  <si>
    <t>1.0</t>
  </si>
  <si>
    <t>A10</t>
  </si>
  <si>
    <t>10</t>
  </si>
  <si>
    <t>A11</t>
  </si>
  <si>
    <t>11</t>
  </si>
  <si>
    <t>2.2</t>
  </si>
  <si>
    <t>A12</t>
  </si>
  <si>
    <t>12</t>
  </si>
  <si>
    <t>B1</t>
  </si>
  <si>
    <t>13</t>
  </si>
  <si>
    <t>B2</t>
  </si>
  <si>
    <t>14</t>
  </si>
  <si>
    <t>B3</t>
  </si>
  <si>
    <t>15</t>
  </si>
  <si>
    <t>B4</t>
  </si>
  <si>
    <t>16</t>
  </si>
  <si>
    <t>10.4</t>
  </si>
  <si>
    <t>B5</t>
  </si>
  <si>
    <t>17</t>
  </si>
  <si>
    <t>B6</t>
  </si>
  <si>
    <t>18</t>
  </si>
  <si>
    <t>B7</t>
  </si>
  <si>
    <t>19</t>
  </si>
  <si>
    <t>B8</t>
  </si>
  <si>
    <t>20</t>
  </si>
  <si>
    <t>B9</t>
  </si>
  <si>
    <t>21</t>
  </si>
  <si>
    <t>B10</t>
  </si>
  <si>
    <t>22</t>
  </si>
  <si>
    <t>B11</t>
  </si>
  <si>
    <t>23</t>
  </si>
  <si>
    <t>B12</t>
  </si>
  <si>
    <t>24</t>
  </si>
  <si>
    <t>C1</t>
  </si>
  <si>
    <t>25</t>
  </si>
  <si>
    <t>C2</t>
  </si>
  <si>
    <t>26</t>
  </si>
  <si>
    <t>C3</t>
  </si>
  <si>
    <t>27</t>
  </si>
  <si>
    <t>C4</t>
  </si>
  <si>
    <t>28</t>
  </si>
  <si>
    <t>C5</t>
  </si>
  <si>
    <t>29</t>
  </si>
  <si>
    <t>C6</t>
  </si>
  <si>
    <t>30</t>
  </si>
  <si>
    <t>C7</t>
  </si>
  <si>
    <t>31</t>
  </si>
  <si>
    <t>C8</t>
  </si>
  <si>
    <t>32</t>
  </si>
  <si>
    <t>C9</t>
  </si>
  <si>
    <t>33</t>
  </si>
  <si>
    <t>C10</t>
  </si>
  <si>
    <t>34</t>
  </si>
  <si>
    <t>C11</t>
  </si>
  <si>
    <t>35</t>
  </si>
  <si>
    <t>C12</t>
  </si>
  <si>
    <t>36</t>
  </si>
  <si>
    <t>D1</t>
  </si>
  <si>
    <t>37</t>
  </si>
  <si>
    <t>D2</t>
  </si>
  <si>
    <t>38</t>
  </si>
  <si>
    <t>D3</t>
  </si>
  <si>
    <t>39</t>
  </si>
  <si>
    <t>D4</t>
  </si>
  <si>
    <t>40</t>
  </si>
  <si>
    <t>D5</t>
  </si>
  <si>
    <t>41</t>
  </si>
  <si>
    <t>D6</t>
  </si>
  <si>
    <t>42</t>
  </si>
  <si>
    <t>D7</t>
  </si>
  <si>
    <t>43</t>
  </si>
  <si>
    <t>D8</t>
  </si>
  <si>
    <t>44</t>
  </si>
  <si>
    <t>1.6</t>
  </si>
  <si>
    <t>D9</t>
  </si>
  <si>
    <t>45</t>
  </si>
  <si>
    <t>2.5</t>
  </si>
  <si>
    <t>D10</t>
  </si>
  <si>
    <t>46</t>
  </si>
  <si>
    <t>D11</t>
  </si>
  <si>
    <t>47</t>
  </si>
  <si>
    <t>D12</t>
  </si>
  <si>
    <t>48</t>
  </si>
  <si>
    <t>E1</t>
  </si>
  <si>
    <t>49</t>
  </si>
  <si>
    <t>E2</t>
  </si>
  <si>
    <t>50</t>
  </si>
  <si>
    <t>E3</t>
  </si>
  <si>
    <t>51</t>
  </si>
  <si>
    <t>E4</t>
  </si>
  <si>
    <t>52</t>
  </si>
  <si>
    <t>E5</t>
  </si>
  <si>
    <t>53</t>
  </si>
  <si>
    <t>E6</t>
  </si>
  <si>
    <t>54</t>
  </si>
  <si>
    <t>E7</t>
  </si>
  <si>
    <t>55</t>
  </si>
  <si>
    <t>E8</t>
  </si>
  <si>
    <t>56</t>
  </si>
  <si>
    <t>E9</t>
  </si>
  <si>
    <t>57</t>
  </si>
  <si>
    <t>E10</t>
  </si>
  <si>
    <t>58</t>
  </si>
  <si>
    <t>E11</t>
  </si>
  <si>
    <t>59</t>
  </si>
  <si>
    <t>E12</t>
  </si>
  <si>
    <t>60</t>
  </si>
  <si>
    <t>F1</t>
  </si>
  <si>
    <t>61</t>
  </si>
  <si>
    <t>F2</t>
  </si>
  <si>
    <t>62</t>
  </si>
  <si>
    <t>F3</t>
  </si>
  <si>
    <t>63</t>
  </si>
  <si>
    <t>F4</t>
  </si>
  <si>
    <t>64</t>
  </si>
  <si>
    <t>F5</t>
  </si>
  <si>
    <t>65</t>
  </si>
  <si>
    <t>F6</t>
  </si>
  <si>
    <t>66</t>
  </si>
  <si>
    <t>F7</t>
  </si>
  <si>
    <t>67</t>
  </si>
  <si>
    <t>F8</t>
  </si>
  <si>
    <t>68</t>
  </si>
  <si>
    <t>F9</t>
  </si>
  <si>
    <t>69</t>
  </si>
  <si>
    <t>F10</t>
  </si>
  <si>
    <t>70</t>
  </si>
  <si>
    <t>F11</t>
  </si>
  <si>
    <t>71</t>
  </si>
  <si>
    <t>F12</t>
  </si>
  <si>
    <t>72</t>
  </si>
  <si>
    <t>G1</t>
  </si>
  <si>
    <t>73</t>
  </si>
  <si>
    <t>G2</t>
  </si>
  <si>
    <t>74</t>
  </si>
  <si>
    <t>G3</t>
  </si>
  <si>
    <t>75</t>
  </si>
  <si>
    <t>G4</t>
  </si>
  <si>
    <t>76</t>
  </si>
  <si>
    <t>G5</t>
  </si>
  <si>
    <t>77</t>
  </si>
  <si>
    <t>G6</t>
  </si>
  <si>
    <t>78</t>
  </si>
  <si>
    <t>G7</t>
  </si>
  <si>
    <t>79</t>
  </si>
  <si>
    <t>G8</t>
  </si>
  <si>
    <t>80</t>
  </si>
  <si>
    <t>G9</t>
  </si>
  <si>
    <t>81</t>
  </si>
  <si>
    <t>G10</t>
  </si>
  <si>
    <t>82</t>
  </si>
  <si>
    <t>G11</t>
  </si>
  <si>
    <t>83</t>
  </si>
  <si>
    <t>G12</t>
  </si>
  <si>
    <t>84</t>
  </si>
  <si>
    <t>H1</t>
  </si>
  <si>
    <t>85</t>
  </si>
  <si>
    <t>H2</t>
  </si>
  <si>
    <t>86</t>
  </si>
  <si>
    <t>H3</t>
  </si>
  <si>
    <t>87</t>
  </si>
  <si>
    <t>H4</t>
  </si>
  <si>
    <t>88</t>
  </si>
  <si>
    <t>H5</t>
  </si>
  <si>
    <t>89</t>
  </si>
  <si>
    <t>H6</t>
  </si>
  <si>
    <t>90</t>
  </si>
  <si>
    <t>H7</t>
  </si>
  <si>
    <t>91</t>
  </si>
  <si>
    <t>H8</t>
  </si>
  <si>
    <t>92</t>
  </si>
  <si>
    <t>H9</t>
  </si>
  <si>
    <t>93</t>
  </si>
  <si>
    <t>H10</t>
  </si>
  <si>
    <t>94</t>
  </si>
  <si>
    <t>H11</t>
  </si>
  <si>
    <t>95</t>
  </si>
  <si>
    <t>H12</t>
  </si>
  <si>
    <t>96</t>
  </si>
  <si>
    <t>97</t>
  </si>
  <si>
    <t>10.0</t>
  </si>
  <si>
    <t>9.9</t>
  </si>
  <si>
    <t>blank corr</t>
  </si>
  <si>
    <t xml:space="preserve">d 15N/14N blank </t>
  </si>
  <si>
    <t>corr</t>
  </si>
  <si>
    <t>lin corr</t>
  </si>
  <si>
    <t xml:space="preserve">d 15N/14N </t>
  </si>
  <si>
    <t>ug N</t>
  </si>
  <si>
    <t>blk corr.</t>
  </si>
  <si>
    <t>Blk. Corr.</t>
  </si>
  <si>
    <t>lin. Corr</t>
  </si>
  <si>
    <t>avg</t>
  </si>
  <si>
    <t>measured</t>
  </si>
  <si>
    <t>% C</t>
  </si>
  <si>
    <t>d13C</t>
  </si>
  <si>
    <t>linearity correction d15N</t>
  </si>
  <si>
    <t>ugN vs peak area</t>
  </si>
  <si>
    <t>slope</t>
  </si>
  <si>
    <t>intercpt</t>
  </si>
  <si>
    <t>correlation</t>
  </si>
  <si>
    <t>Blk corr.</t>
  </si>
  <si>
    <t>Lin. Corr.</t>
  </si>
  <si>
    <t>ug C</t>
  </si>
  <si>
    <t>stdev</t>
  </si>
  <si>
    <t>must</t>
  </si>
  <si>
    <t>% N</t>
  </si>
  <si>
    <t>d15N</t>
  </si>
  <si>
    <t>linearity correction</t>
  </si>
  <si>
    <t>ugC vs peak area</t>
  </si>
  <si>
    <t>weight</t>
  </si>
  <si>
    <r>
      <t>δ</t>
    </r>
    <r>
      <rPr>
        <sz val="10"/>
        <rFont val="MS Sans Serif"/>
        <family val="2"/>
      </rPr>
      <t xml:space="preserve"> 15N</t>
    </r>
  </si>
  <si>
    <r>
      <t>δ</t>
    </r>
    <r>
      <rPr>
        <sz val="10"/>
        <rFont val="MS Sans Serif"/>
        <family val="2"/>
      </rPr>
      <t xml:space="preserve"> 13C</t>
    </r>
  </si>
  <si>
    <t>%C</t>
  </si>
  <si>
    <t>(mg)</t>
  </si>
  <si>
    <t>(‰) vs Air</t>
  </si>
  <si>
    <t>(‰) vs VPDB</t>
  </si>
  <si>
    <t>1.28 bar He</t>
  </si>
  <si>
    <t>9.7</t>
  </si>
  <si>
    <t>11.3</t>
  </si>
  <si>
    <t>0.8</t>
  </si>
  <si>
    <t>9.6</t>
  </si>
  <si>
    <t>4.2</t>
  </si>
  <si>
    <t>3.1</t>
  </si>
  <si>
    <t>3.6</t>
  </si>
  <si>
    <t>3.3</t>
  </si>
  <si>
    <t>3.0</t>
  </si>
  <si>
    <t>2.7</t>
  </si>
  <si>
    <t>12.5</t>
  </si>
  <si>
    <t>10.3</t>
  </si>
  <si>
    <t>3.9</t>
  </si>
  <si>
    <t>12.4</t>
  </si>
  <si>
    <t>12.7</t>
  </si>
  <si>
    <t>theoretical</t>
  </si>
  <si>
    <t>IAEA 305 B</t>
  </si>
  <si>
    <t>IAEA 309 B</t>
  </si>
  <si>
    <t>IAEA 309A</t>
  </si>
  <si>
    <t>IAEA 309 A</t>
  </si>
  <si>
    <t>1.4</t>
  </si>
  <si>
    <t>12.6</t>
  </si>
  <si>
    <t>13.1</t>
  </si>
  <si>
    <t>13.3</t>
  </si>
  <si>
    <t>12.8</t>
  </si>
  <si>
    <t>13.0</t>
  </si>
  <si>
    <t>13.6</t>
  </si>
  <si>
    <t>12.9</t>
  </si>
  <si>
    <t>13.4</t>
  </si>
  <si>
    <t>13.2</t>
  </si>
  <si>
    <t>1.3</t>
  </si>
  <si>
    <t>Emily van Egmond</t>
  </si>
  <si>
    <t>difference</t>
  </si>
  <si>
    <t xml:space="preserve">corrected if </t>
  </si>
  <si>
    <t>&gt; 37 permil</t>
  </si>
  <si>
    <t>17:01:21</t>
  </si>
  <si>
    <t>17:17:59</t>
  </si>
  <si>
    <t>17:26:18</t>
  </si>
  <si>
    <t>17:51:15</t>
  </si>
  <si>
    <t>exp 2b</t>
  </si>
  <si>
    <t>0.4</t>
  </si>
  <si>
    <t>0.5</t>
  </si>
  <si>
    <t>isodat</t>
  </si>
  <si>
    <t>10/07/14</t>
  </si>
  <si>
    <t>08:46:44</t>
  </si>
  <si>
    <t>49928</t>
  </si>
  <si>
    <t>08:55:03</t>
  </si>
  <si>
    <t>49929</t>
  </si>
  <si>
    <t>09:03:22</t>
  </si>
  <si>
    <t>49930</t>
  </si>
  <si>
    <t>09:11:41</t>
  </si>
  <si>
    <t>49931</t>
  </si>
  <si>
    <t>2.3</t>
  </si>
  <si>
    <t>09:20:00</t>
  </si>
  <si>
    <t>49932</t>
  </si>
  <si>
    <t>3.4</t>
  </si>
  <si>
    <t>09:28:18</t>
  </si>
  <si>
    <t>49933</t>
  </si>
  <si>
    <t>13.5</t>
  </si>
  <si>
    <t>1.2</t>
  </si>
  <si>
    <t>09:36:36</t>
  </si>
  <si>
    <t>49934</t>
  </si>
  <si>
    <t>09:44:56</t>
  </si>
  <si>
    <t>49935</t>
  </si>
  <si>
    <t>73b 2b</t>
  </si>
  <si>
    <t>2.1</t>
  </si>
  <si>
    <t>09:53:15</t>
  </si>
  <si>
    <t>49936</t>
  </si>
  <si>
    <t>73h 2b</t>
  </si>
  <si>
    <t>10:01:34</t>
  </si>
  <si>
    <t>49937</t>
  </si>
  <si>
    <t>73s 2b</t>
  </si>
  <si>
    <t>2.6</t>
  </si>
  <si>
    <t>10:09:53</t>
  </si>
  <si>
    <t>49938</t>
  </si>
  <si>
    <t>73s 2b duplo</t>
  </si>
  <si>
    <t>3.5</t>
  </si>
  <si>
    <t>10:18:40</t>
  </si>
  <si>
    <t>49939</t>
  </si>
  <si>
    <t>74b 2b</t>
  </si>
  <si>
    <t>11:15:01</t>
  </si>
  <si>
    <t>49946</t>
  </si>
  <si>
    <t>74h 2b</t>
  </si>
  <si>
    <t>11:25:49</t>
  </si>
  <si>
    <t>49947</t>
  </si>
  <si>
    <t>74s 2b</t>
  </si>
  <si>
    <t>11:34:08</t>
  </si>
  <si>
    <t>49948</t>
  </si>
  <si>
    <t>2.0</t>
  </si>
  <si>
    <t>11:42:26</t>
  </si>
  <si>
    <t>49949</t>
  </si>
  <si>
    <t>74s 2b duplo</t>
  </si>
  <si>
    <t>11:50:44</t>
  </si>
  <si>
    <t>49950</t>
  </si>
  <si>
    <t>75b 2b</t>
  </si>
  <si>
    <t>13.8</t>
  </si>
  <si>
    <t>11:59:03</t>
  </si>
  <si>
    <t>49951</t>
  </si>
  <si>
    <t>75h 2b</t>
  </si>
  <si>
    <t>12:07:22</t>
  </si>
  <si>
    <t>49952</t>
  </si>
  <si>
    <t>75s 2b</t>
  </si>
  <si>
    <t>12:15:41</t>
  </si>
  <si>
    <t>49953</t>
  </si>
  <si>
    <t>75s 2b duplo</t>
  </si>
  <si>
    <t>12:24:00</t>
  </si>
  <si>
    <t>49954</t>
  </si>
  <si>
    <t>76b 2b</t>
  </si>
  <si>
    <t>13.7</t>
  </si>
  <si>
    <t>12:32:19</t>
  </si>
  <si>
    <t>49955</t>
  </si>
  <si>
    <t>76b 2b duplo</t>
  </si>
  <si>
    <t>12:40:38</t>
  </si>
  <si>
    <t>49956</t>
  </si>
  <si>
    <t>76h 2b</t>
  </si>
  <si>
    <t>12:48:56</t>
  </si>
  <si>
    <t>49957</t>
  </si>
  <si>
    <t>76s 2b</t>
  </si>
  <si>
    <t>12:57:15</t>
  </si>
  <si>
    <t>49958</t>
  </si>
  <si>
    <t>13:05:34</t>
  </si>
  <si>
    <t>49959</t>
  </si>
  <si>
    <t>76s 2b duplo</t>
  </si>
  <si>
    <t>2.9</t>
  </si>
  <si>
    <t>13:13:52</t>
  </si>
  <si>
    <t>49960</t>
  </si>
  <si>
    <t>77b 2b</t>
  </si>
  <si>
    <t>13:22:11</t>
  </si>
  <si>
    <t>49961</t>
  </si>
  <si>
    <t>77b 2b duplo</t>
  </si>
  <si>
    <t>13:30:29</t>
  </si>
  <si>
    <t>49962</t>
  </si>
  <si>
    <t>77h 2b</t>
  </si>
  <si>
    <t>13:38:47</t>
  </si>
  <si>
    <t>49963</t>
  </si>
  <si>
    <t>77h 2b duplo</t>
  </si>
  <si>
    <t>13:47:07</t>
  </si>
  <si>
    <t>49964</t>
  </si>
  <si>
    <t>77s 2b</t>
  </si>
  <si>
    <t>13:55:25</t>
  </si>
  <si>
    <t>49965</t>
  </si>
  <si>
    <t>77s 2b duplo</t>
  </si>
  <si>
    <t>14:03:44</t>
  </si>
  <si>
    <t>49966</t>
  </si>
  <si>
    <t>78b 2b</t>
  </si>
  <si>
    <t>13.9</t>
  </si>
  <si>
    <t>14:12:04</t>
  </si>
  <si>
    <t>49967</t>
  </si>
  <si>
    <t>78h 2b</t>
  </si>
  <si>
    <t>14:20:23</t>
  </si>
  <si>
    <t>49968</t>
  </si>
  <si>
    <t>14:28:40</t>
  </si>
  <si>
    <t>49969</t>
  </si>
  <si>
    <t>78s 2b</t>
  </si>
  <si>
    <t>14:36:58</t>
  </si>
  <si>
    <t>49970</t>
  </si>
  <si>
    <t>78s 2b duplo</t>
  </si>
  <si>
    <t>14:45:17</t>
  </si>
  <si>
    <t>49971</t>
  </si>
  <si>
    <t>79b 2b</t>
  </si>
  <si>
    <t>14.0</t>
  </si>
  <si>
    <t>14:53:36</t>
  </si>
  <si>
    <t>49972</t>
  </si>
  <si>
    <t>79h 2b</t>
  </si>
  <si>
    <t>15:01:56</t>
  </si>
  <si>
    <t>49973</t>
  </si>
  <si>
    <t>79s 2b</t>
  </si>
  <si>
    <t>15:10:14</t>
  </si>
  <si>
    <t>49974</t>
  </si>
  <si>
    <t>79s 2b duplo</t>
  </si>
  <si>
    <t>15:18:33</t>
  </si>
  <si>
    <t>49975</t>
  </si>
  <si>
    <t>80b 2b</t>
  </si>
  <si>
    <t>15:26:52</t>
  </si>
  <si>
    <t>49976</t>
  </si>
  <si>
    <t>80h 2b</t>
  </si>
  <si>
    <t>15:38:13</t>
  </si>
  <si>
    <t>49977</t>
  </si>
  <si>
    <t>15:46:31</t>
  </si>
  <si>
    <t>49978</t>
  </si>
  <si>
    <t>4.1</t>
  </si>
  <si>
    <t>15:54:49</t>
  </si>
  <si>
    <t>49979</t>
  </si>
  <si>
    <t>16:03:07</t>
  </si>
  <si>
    <t>49980</t>
  </si>
  <si>
    <t>14.1</t>
  </si>
  <si>
    <t>16:11:25</t>
  </si>
  <si>
    <t>49981</t>
  </si>
  <si>
    <t>16:19:44</t>
  </si>
  <si>
    <t>49982</t>
  </si>
  <si>
    <t>80s 2b</t>
  </si>
  <si>
    <t>14.4</t>
  </si>
  <si>
    <t>16:28:04</t>
  </si>
  <si>
    <t>49983</t>
  </si>
  <si>
    <t>91b 2b</t>
  </si>
  <si>
    <t>16:36:23</t>
  </si>
  <si>
    <t>49984</t>
  </si>
  <si>
    <t>92b 2b</t>
  </si>
  <si>
    <t>16:44:43</t>
  </si>
  <si>
    <t>49985</t>
  </si>
  <si>
    <t>93b 2b</t>
  </si>
  <si>
    <t>16:53:02</t>
  </si>
  <si>
    <t>49986</t>
  </si>
  <si>
    <t>94b 2b</t>
  </si>
  <si>
    <t>49987</t>
  </si>
  <si>
    <t>95b 2b</t>
  </si>
  <si>
    <t>17:09:41</t>
  </si>
  <si>
    <t>49988</t>
  </si>
  <si>
    <t>49989</t>
  </si>
  <si>
    <t>96h 2b</t>
  </si>
  <si>
    <t>49990</t>
  </si>
  <si>
    <t>97h 2b</t>
  </si>
  <si>
    <t>17:34:37</t>
  </si>
  <si>
    <t>49991</t>
  </si>
  <si>
    <t>98h 2b</t>
  </si>
  <si>
    <t>17:42:56</t>
  </si>
  <si>
    <t>49992</t>
  </si>
  <si>
    <t>99h 2b</t>
  </si>
  <si>
    <t>49993</t>
  </si>
  <si>
    <t>100h 2b</t>
  </si>
  <si>
    <t>17:59:34</t>
  </si>
  <si>
    <t>49994</t>
  </si>
  <si>
    <t>101s 2b</t>
  </si>
  <si>
    <t>18:07:54</t>
  </si>
  <si>
    <t>49995</t>
  </si>
  <si>
    <t>102s 2b</t>
  </si>
  <si>
    <t>18:16:12</t>
  </si>
  <si>
    <t>49996</t>
  </si>
  <si>
    <t>103s 2b</t>
  </si>
  <si>
    <t>18:23:45</t>
  </si>
  <si>
    <t>49997</t>
  </si>
  <si>
    <t>104s 2b</t>
  </si>
  <si>
    <t>14.2</t>
  </si>
  <si>
    <t>18:32:04</t>
  </si>
  <si>
    <t>49998</t>
  </si>
  <si>
    <t>18:40:23</t>
  </si>
  <si>
    <t>49999</t>
  </si>
  <si>
    <t>105s 2b</t>
  </si>
  <si>
    <t>18:48:40</t>
  </si>
  <si>
    <t>50000</t>
  </si>
  <si>
    <t>106b 2b</t>
  </si>
  <si>
    <t>14.3</t>
  </si>
  <si>
    <t>18:56:59</t>
  </si>
  <si>
    <t>50001</t>
  </si>
  <si>
    <t>106h 2b</t>
  </si>
  <si>
    <t>19:05:18</t>
  </si>
  <si>
    <t>50002</t>
  </si>
  <si>
    <t>106s 2b</t>
  </si>
  <si>
    <t>19:13:37</t>
  </si>
  <si>
    <t>50003</t>
  </si>
  <si>
    <t>107b 2b</t>
  </si>
  <si>
    <t>19:21:56</t>
  </si>
  <si>
    <t>50004</t>
  </si>
  <si>
    <t>107h 2b</t>
  </si>
  <si>
    <t>19:30:15</t>
  </si>
  <si>
    <t>50005</t>
  </si>
  <si>
    <t>107s 2b</t>
  </si>
  <si>
    <t>19:38:33</t>
  </si>
  <si>
    <t>50006</t>
  </si>
  <si>
    <t>108b 2b</t>
  </si>
  <si>
    <t>19:46:53</t>
  </si>
  <si>
    <t>50007</t>
  </si>
  <si>
    <t>108h 2b</t>
  </si>
  <si>
    <t>19:55:12</t>
  </si>
  <si>
    <t>50008</t>
  </si>
  <si>
    <t>20:03:31</t>
  </si>
  <si>
    <t>50009</t>
  </si>
  <si>
    <t>108s 2b</t>
  </si>
  <si>
    <t>20:11:50</t>
  </si>
  <si>
    <t>50010</t>
  </si>
  <si>
    <t>109b 2b</t>
  </si>
  <si>
    <t>20:20:08</t>
  </si>
  <si>
    <t>50011</t>
  </si>
  <si>
    <t>109h 2b</t>
  </si>
  <si>
    <t>20:28:26</t>
  </si>
  <si>
    <t>50012</t>
  </si>
  <si>
    <t>109s 2b</t>
  </si>
  <si>
    <t>20:36:45</t>
  </si>
  <si>
    <t>50013</t>
  </si>
  <si>
    <t>110b 2b</t>
  </si>
  <si>
    <t>20:45:04</t>
  </si>
  <si>
    <t>50014</t>
  </si>
  <si>
    <t>110h 2b</t>
  </si>
  <si>
    <t>20:53:24</t>
  </si>
  <si>
    <t>50015</t>
  </si>
  <si>
    <t>110s 2b</t>
  </si>
  <si>
    <t>21:01:43</t>
  </si>
  <si>
    <t>50016</t>
  </si>
  <si>
    <t>111b 2b</t>
  </si>
  <si>
    <t>21:10:01</t>
  </si>
  <si>
    <t>50017</t>
  </si>
  <si>
    <t>111h 2b</t>
  </si>
  <si>
    <t>21:18:20</t>
  </si>
  <si>
    <t>50018</t>
  </si>
  <si>
    <t>21:26:38</t>
  </si>
  <si>
    <t>50019</t>
  </si>
  <si>
    <t>111s 2b</t>
  </si>
  <si>
    <t>21:34:57</t>
  </si>
  <si>
    <t>50020</t>
  </si>
  <si>
    <t>112b 2b</t>
  </si>
  <si>
    <t>21:43:18</t>
  </si>
  <si>
    <t>50021</t>
  </si>
  <si>
    <t>112h 2b</t>
  </si>
  <si>
    <t>21:51:36</t>
  </si>
  <si>
    <t>50022</t>
  </si>
  <si>
    <t>112s 2b</t>
  </si>
  <si>
    <t>21:59:56</t>
  </si>
  <si>
    <t>50023</t>
  </si>
  <si>
    <t>113b 2b</t>
  </si>
  <si>
    <t>22:08:16</t>
  </si>
  <si>
    <t>50024</t>
  </si>
  <si>
    <t>113h 2b</t>
  </si>
  <si>
    <t>22:16:35</t>
  </si>
  <si>
    <t>50025</t>
  </si>
  <si>
    <t>22:24:54</t>
  </si>
  <si>
    <t>50026</t>
  </si>
  <si>
    <t>22:33:13</t>
  </si>
  <si>
    <t>50027</t>
  </si>
  <si>
    <t>22:41:31</t>
  </si>
  <si>
    <t>50028</t>
  </si>
  <si>
    <t>22:49:50</t>
  </si>
  <si>
    <t>50029</t>
  </si>
  <si>
    <t>22:58:09</t>
  </si>
  <si>
    <t>50030</t>
  </si>
  <si>
    <t>IAEA 309</t>
  </si>
  <si>
    <t>calculated</t>
  </si>
  <si>
    <t>IAEA 305B</t>
  </si>
  <si>
    <t>&gt; ?</t>
  </si>
  <si>
    <t>10/08/14</t>
  </si>
  <si>
    <t>09:28:39</t>
  </si>
  <si>
    <t>50031</t>
  </si>
  <si>
    <t>113s 2b</t>
  </si>
  <si>
    <t>9.5</t>
  </si>
  <si>
    <t>09:36:59</t>
  </si>
  <si>
    <t>50032</t>
  </si>
  <si>
    <t>114b 2b</t>
  </si>
  <si>
    <t>09:45:19</t>
  </si>
  <si>
    <t>50033</t>
  </si>
  <si>
    <t>114h 2b</t>
  </si>
  <si>
    <t>09:53:39</t>
  </si>
  <si>
    <t>50034</t>
  </si>
  <si>
    <t>114s 2b</t>
  </si>
  <si>
    <t>10:01:58</t>
  </si>
  <si>
    <t>50035</t>
  </si>
  <si>
    <t>115b 2b</t>
  </si>
  <si>
    <t>10:10:55</t>
  </si>
  <si>
    <t>50036</t>
  </si>
  <si>
    <t>115h 2b</t>
  </si>
  <si>
    <t>10:19:14</t>
  </si>
  <si>
    <t>50037</t>
  </si>
  <si>
    <t>115s 2b</t>
  </si>
  <si>
    <t>10:27:33</t>
  </si>
  <si>
    <t>50038</t>
  </si>
  <si>
    <t>305B en 309 B</t>
  </si>
  <si>
    <t>10:35:52</t>
  </si>
  <si>
    <t>50039</t>
  </si>
  <si>
    <t>116b 2b</t>
  </si>
  <si>
    <t>10:44:11</t>
  </si>
  <si>
    <t>50040</t>
  </si>
  <si>
    <t>116h 2b</t>
  </si>
  <si>
    <t>10:52:30</t>
  </si>
  <si>
    <t>50041</t>
  </si>
  <si>
    <t>116s 2b</t>
  </si>
  <si>
    <t>11:00:49</t>
  </si>
  <si>
    <t>50042</t>
  </si>
  <si>
    <t>117b 2b</t>
  </si>
  <si>
    <t>11:09:08</t>
  </si>
  <si>
    <t>50043</t>
  </si>
  <si>
    <t>117h 2b</t>
  </si>
  <si>
    <t>11:17:27</t>
  </si>
  <si>
    <t>50044</t>
  </si>
  <si>
    <t>117s 2b</t>
  </si>
  <si>
    <t>11:25:47</t>
  </si>
  <si>
    <t>50045</t>
  </si>
  <si>
    <t>118b 2b</t>
  </si>
  <si>
    <t>11:34:07</t>
  </si>
  <si>
    <t>50046</t>
  </si>
  <si>
    <t>118h 2b</t>
  </si>
  <si>
    <t>50047</t>
  </si>
  <si>
    <t>118s 2b</t>
  </si>
  <si>
    <t>11:50:45</t>
  </si>
  <si>
    <t>50048</t>
  </si>
  <si>
    <t>12:00:58</t>
  </si>
  <si>
    <t>50049</t>
  </si>
  <si>
    <t>119b 2b</t>
  </si>
  <si>
    <t>12:09:18</t>
  </si>
  <si>
    <t>50050</t>
  </si>
  <si>
    <t>119h 2b</t>
  </si>
  <si>
    <t>12:17:36</t>
  </si>
  <si>
    <t>50051</t>
  </si>
  <si>
    <t>119s 2b</t>
  </si>
  <si>
    <t>12:25:56</t>
  </si>
  <si>
    <t>50052</t>
  </si>
  <si>
    <t>120b 2b</t>
  </si>
  <si>
    <t>12:34:15</t>
  </si>
  <si>
    <t>50053</t>
  </si>
  <si>
    <t>120h 2b</t>
  </si>
  <si>
    <t>12:42:34</t>
  </si>
  <si>
    <t>50054</t>
  </si>
  <si>
    <t>120h 2b duplo</t>
  </si>
  <si>
    <t>1.32 bar He</t>
  </si>
  <si>
    <t>12:50:53</t>
  </si>
  <si>
    <t>50055</t>
  </si>
  <si>
    <t>120s 2b</t>
  </si>
  <si>
    <t>12:59:12</t>
  </si>
  <si>
    <t>50056</t>
  </si>
  <si>
    <t>120s 2b duplo</t>
  </si>
  <si>
    <t>13:07:31</t>
  </si>
  <si>
    <t>50057</t>
  </si>
  <si>
    <t>121b 2b</t>
  </si>
  <si>
    <t>13:15:49</t>
  </si>
  <si>
    <t>50058</t>
  </si>
  <si>
    <t>13:24:09</t>
  </si>
  <si>
    <t>50059</t>
  </si>
  <si>
    <t>121h 2b</t>
  </si>
  <si>
    <t>13:32:28</t>
  </si>
  <si>
    <t>50060</t>
  </si>
  <si>
    <t>121s 2b</t>
  </si>
  <si>
    <t>13:40:48</t>
  </si>
  <si>
    <t>50061</t>
  </si>
  <si>
    <t>121s 2b duplo</t>
  </si>
  <si>
    <t>13:49:07</t>
  </si>
  <si>
    <t>50062</t>
  </si>
  <si>
    <t>122b 2b</t>
  </si>
  <si>
    <t>13:57:26</t>
  </si>
  <si>
    <t>50063</t>
  </si>
  <si>
    <t>122h 2b</t>
  </si>
  <si>
    <t>14:06:37</t>
  </si>
  <si>
    <t>50064</t>
  </si>
  <si>
    <t>122h 2b duplo</t>
  </si>
  <si>
    <t>14:14:57</t>
  </si>
  <si>
    <t>50065</t>
  </si>
  <si>
    <t>122s 2b</t>
  </si>
  <si>
    <t>14:23:16</t>
  </si>
  <si>
    <t>50066</t>
  </si>
  <si>
    <t>122s 2b duplo</t>
  </si>
  <si>
    <t>14:31:35</t>
  </si>
  <si>
    <t>50067</t>
  </si>
  <si>
    <t>305A en 309A</t>
  </si>
  <si>
    <t>14:39:54</t>
  </si>
  <si>
    <t>50068</t>
  </si>
  <si>
    <t>305A en 309B</t>
  </si>
  <si>
    <t>14:48:14</t>
  </si>
  <si>
    <t>50069</t>
  </si>
  <si>
    <t>11.1</t>
  </si>
  <si>
    <t>14:56:33</t>
  </si>
  <si>
    <t>50070</t>
  </si>
  <si>
    <t>15:04:52</t>
  </si>
  <si>
    <t>50071</t>
  </si>
  <si>
    <t>15:13:11</t>
  </si>
  <si>
    <t>50072</t>
  </si>
  <si>
    <t>123b 2b</t>
  </si>
  <si>
    <t>15:21:31</t>
  </si>
  <si>
    <t>50073</t>
  </si>
  <si>
    <t>123h 2b</t>
  </si>
  <si>
    <t>15:29:50</t>
  </si>
  <si>
    <t>50074</t>
  </si>
  <si>
    <t>123s 2b</t>
  </si>
  <si>
    <t>15:38:09</t>
  </si>
  <si>
    <t>50075</t>
  </si>
  <si>
    <t>124b 2b</t>
  </si>
  <si>
    <t>15:46:30</t>
  </si>
  <si>
    <t>50076</t>
  </si>
  <si>
    <t>124h 2b</t>
  </si>
  <si>
    <t>15:54:50</t>
  </si>
  <si>
    <t>50077</t>
  </si>
  <si>
    <t>124s 2b</t>
  </si>
  <si>
    <t>16:03:09</t>
  </si>
  <si>
    <t>50078</t>
  </si>
  <si>
    <t>16:11:27</t>
  </si>
  <si>
    <t>50079</t>
  </si>
  <si>
    <t>125b 2b</t>
  </si>
  <si>
    <t>16:19:47</t>
  </si>
  <si>
    <t>50080</t>
  </si>
  <si>
    <t>125h 2b</t>
  </si>
  <si>
    <t>16:28:06</t>
  </si>
  <si>
    <t>50081</t>
  </si>
  <si>
    <t>125s 2b</t>
  </si>
  <si>
    <t>16:36:25</t>
  </si>
  <si>
    <t>50082</t>
  </si>
  <si>
    <t>9.2</t>
  </si>
  <si>
    <t>4.6</t>
  </si>
  <si>
    <t>11.6</t>
  </si>
  <si>
    <t>14.5</t>
  </si>
  <si>
    <t>11.4</t>
  </si>
  <si>
    <t>3.2</t>
  </si>
  <si>
    <t>Freeze-dried macroinvertebrates are ground and analysed with the mass spectrometer</t>
  </si>
  <si>
    <t>Experiment 2b - communities, second set of samples</t>
  </si>
  <si>
    <t>Stable isotope analysis for 13C and 15N in macroinvertebrates at harvest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</si>
</sst>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6" x14ac:knownFonts="1">
    <font>
      <sz val="10"/>
      <name val="MS Sans Serif"/>
    </font>
    <font>
      <sz val="10"/>
      <name val="MS Sans Serif"/>
      <family val="2"/>
    </font>
    <font>
      <sz val="8.5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quotePrefix="1" applyNumberFormat="1"/>
    <xf numFmtId="0" fontId="0" fillId="0" borderId="0" xfId="0" applyNumberFormat="1"/>
    <xf numFmtId="0" fontId="0" fillId="0" borderId="0" xfId="0" applyNumberFormat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2" fontId="3" fillId="0" borderId="0" xfId="0" applyNumberFormat="1" applyFont="1"/>
    <xf numFmtId="2" fontId="4" fillId="0" borderId="0" xfId="0" applyNumberFormat="1" applyFont="1"/>
    <xf numFmtId="0" fontId="1" fillId="0" borderId="0" xfId="0" quotePrefix="1" applyNumberFormat="1" applyFont="1"/>
    <xf numFmtId="0" fontId="0" fillId="0" borderId="0" xfId="0" applyNumberFormat="1" applyFont="1" applyAlignment="1">
      <alignment horizontal="center"/>
    </xf>
    <xf numFmtId="0" fontId="0" fillId="0" borderId="0" xfId="0" applyNumberFormat="1" applyFont="1"/>
    <xf numFmtId="2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quotePrefix="1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quotePrefix="1" applyNumberFormat="1"/>
    <xf numFmtId="164" fontId="0" fillId="0" borderId="0" xfId="0" applyNumberFormat="1"/>
    <xf numFmtId="2" fontId="2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183251151870128E-2"/>
                  <c:y val="0.40601070410179119"/>
                </c:manualLayout>
              </c:layout>
              <c:numFmt formatCode="General" sourceLinked="0"/>
            </c:trendlineLbl>
          </c:trendline>
          <c:xVal>
            <c:numRef>
              <c:f>'15N'!$Y$195:$Y$212</c:f>
              <c:numCache>
                <c:formatCode>0.00</c:formatCode>
                <c:ptCount val="18"/>
                <c:pt idx="0">
                  <c:v>126.548</c:v>
                </c:pt>
                <c:pt idx="1">
                  <c:v>31.143999999999998</c:v>
                </c:pt>
                <c:pt idx="3">
                  <c:v>66.284000000000006</c:v>
                </c:pt>
                <c:pt idx="5">
                  <c:v>105.059</c:v>
                </c:pt>
                <c:pt idx="6">
                  <c:v>80.683999999999997</c:v>
                </c:pt>
                <c:pt idx="8">
                  <c:v>71.313000000000002</c:v>
                </c:pt>
                <c:pt idx="10">
                  <c:v>38.225000000000001</c:v>
                </c:pt>
                <c:pt idx="11">
                  <c:v>109.20399999999999</c:v>
                </c:pt>
                <c:pt idx="12">
                  <c:v>10.959</c:v>
                </c:pt>
                <c:pt idx="13">
                  <c:v>47.825000000000003</c:v>
                </c:pt>
                <c:pt idx="14">
                  <c:v>17.233000000000001</c:v>
                </c:pt>
              </c:numCache>
            </c:numRef>
          </c:xVal>
          <c:yVal>
            <c:numRef>
              <c:f>'15N'!$Z$195:$Z$212</c:f>
              <c:numCache>
                <c:formatCode>0.00</c:formatCode>
                <c:ptCount val="18"/>
                <c:pt idx="0">
                  <c:v>3.23</c:v>
                </c:pt>
                <c:pt idx="1">
                  <c:v>3.073</c:v>
                </c:pt>
                <c:pt idx="3">
                  <c:v>3.0680000000000001</c:v>
                </c:pt>
                <c:pt idx="5">
                  <c:v>3.1259999999999999</c:v>
                </c:pt>
                <c:pt idx="6">
                  <c:v>3.153</c:v>
                </c:pt>
                <c:pt idx="8">
                  <c:v>3.2530000000000001</c:v>
                </c:pt>
                <c:pt idx="10">
                  <c:v>3.2829999999999999</c:v>
                </c:pt>
                <c:pt idx="11">
                  <c:v>3.2759999999999998</c:v>
                </c:pt>
                <c:pt idx="12">
                  <c:v>3.391</c:v>
                </c:pt>
                <c:pt idx="13">
                  <c:v>3.1640000000000001</c:v>
                </c:pt>
                <c:pt idx="14">
                  <c:v>3.1669999999999998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31488"/>
        <c:axId val="114433408"/>
      </c:scatterChart>
      <c:valAx>
        <c:axId val="11443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peak area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4433408"/>
        <c:crosses val="autoZero"/>
        <c:crossBetween val="midCat"/>
      </c:valAx>
      <c:valAx>
        <c:axId val="114433408"/>
        <c:scaling>
          <c:orientation val="minMax"/>
          <c:max val="3.5"/>
          <c:min val="2.5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4431488"/>
        <c:crosses val="autoZero"/>
        <c:crossBetween val="midCat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3.7207839556472437E-2"/>
                  <c:y val="0.34265811123887913"/>
                </c:manualLayout>
              </c:layout>
              <c:numFmt formatCode="General" sourceLinked="0"/>
            </c:trendlineLbl>
          </c:trendline>
          <c:xVal>
            <c:numRef>
              <c:f>'13C'!$AA$198:$AA$212</c:f>
              <c:numCache>
                <c:formatCode>0.00</c:formatCode>
                <c:ptCount val="15"/>
                <c:pt idx="0">
                  <c:v>109.92700000000001</c:v>
                </c:pt>
                <c:pt idx="1">
                  <c:v>25.696999999999999</c:v>
                </c:pt>
                <c:pt idx="3">
                  <c:v>56.651000000000003</c:v>
                </c:pt>
                <c:pt idx="5">
                  <c:v>89.825999999999993</c:v>
                </c:pt>
                <c:pt idx="8">
                  <c:v>59.374000000000002</c:v>
                </c:pt>
                <c:pt idx="10">
                  <c:v>30.678999999999998</c:v>
                </c:pt>
                <c:pt idx="11">
                  <c:v>95.858000000000004</c:v>
                </c:pt>
                <c:pt idx="12">
                  <c:v>9.1080000000000005</c:v>
                </c:pt>
                <c:pt idx="13">
                  <c:v>40.286999999999999</c:v>
                </c:pt>
                <c:pt idx="14">
                  <c:v>14.792</c:v>
                </c:pt>
              </c:numCache>
            </c:numRef>
          </c:xVal>
          <c:yVal>
            <c:numRef>
              <c:f>'13C'!$AB$198:$AB$212</c:f>
              <c:numCache>
                <c:formatCode>0.00</c:formatCode>
                <c:ptCount val="15"/>
                <c:pt idx="0">
                  <c:v>-24.00876520008374</c:v>
                </c:pt>
                <c:pt idx="1">
                  <c:v>-24.571689987905902</c:v>
                </c:pt>
                <c:pt idx="3">
                  <c:v>-24.215721051608455</c:v>
                </c:pt>
                <c:pt idx="5">
                  <c:v>-24.000930794254391</c:v>
                </c:pt>
                <c:pt idx="8">
                  <c:v>-24.111528640798522</c:v>
                </c:pt>
                <c:pt idx="10">
                  <c:v>-24.308373343640781</c:v>
                </c:pt>
                <c:pt idx="11">
                  <c:v>-23.818749321455911</c:v>
                </c:pt>
                <c:pt idx="12">
                  <c:v>-24.613529229635098</c:v>
                </c:pt>
                <c:pt idx="13">
                  <c:v>-24.215419634199908</c:v>
                </c:pt>
                <c:pt idx="14">
                  <c:v>-24.443587524331175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94176"/>
        <c:axId val="118196096"/>
      </c:scatterChart>
      <c:valAx>
        <c:axId val="11819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peak area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8196096"/>
        <c:crosses val="autoZero"/>
        <c:crossBetween val="midCat"/>
      </c:valAx>
      <c:valAx>
        <c:axId val="1181960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d13C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18194176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A4" sqref="A4"/>
    </sheetView>
  </sheetViews>
  <sheetFormatPr defaultRowHeight="12.75" x14ac:dyDescent="0.2"/>
  <sheetData>
    <row r="1" spans="1:1" x14ac:dyDescent="0.2">
      <c r="A1" t="s">
        <v>786</v>
      </c>
    </row>
    <row r="3" spans="1:1" x14ac:dyDescent="0.2">
      <c r="A3" t="s">
        <v>787</v>
      </c>
    </row>
    <row r="5" spans="1:1" x14ac:dyDescent="0.2">
      <c r="A5" t="s">
        <v>785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31"/>
  <sheetViews>
    <sheetView workbookViewId="0">
      <pane xSplit="11" ySplit="1" topLeftCell="U569" activePane="bottomRight" state="frozen"/>
      <selection pane="topRight" activeCell="L1" sqref="L1"/>
      <selection pane="bottomLeft" activeCell="A2" sqref="A2"/>
      <selection pane="bottomRight" activeCell="A473" sqref="A473:AH759"/>
    </sheetView>
  </sheetViews>
  <sheetFormatPr defaultRowHeight="12.75" x14ac:dyDescent="0.2"/>
  <sheetData>
    <row r="1" spans="1:3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x14ac:dyDescent="0.2">
      <c r="A2" s="1" t="s">
        <v>342</v>
      </c>
      <c r="B2" s="1" t="s">
        <v>343</v>
      </c>
      <c r="C2" s="1" t="s">
        <v>344</v>
      </c>
      <c r="D2" s="1">
        <v>1</v>
      </c>
      <c r="E2" s="1" t="s">
        <v>33</v>
      </c>
      <c r="F2" s="1" t="s">
        <v>34</v>
      </c>
      <c r="G2" s="1" t="s">
        <v>35</v>
      </c>
      <c r="H2" s="1" t="s">
        <v>298</v>
      </c>
      <c r="I2" s="1" t="s">
        <v>36</v>
      </c>
      <c r="J2" s="1" t="s">
        <v>37</v>
      </c>
      <c r="K2" s="1">
        <v>1</v>
      </c>
      <c r="L2" s="1">
        <v>23.8</v>
      </c>
      <c r="M2" s="1">
        <v>43.7</v>
      </c>
      <c r="N2" s="1">
        <v>22.1</v>
      </c>
      <c r="O2" s="1">
        <v>3496</v>
      </c>
      <c r="P2" s="1">
        <v>2585</v>
      </c>
      <c r="Q2" s="1" t="s">
        <v>324</v>
      </c>
      <c r="R2" s="1" t="s">
        <v>310</v>
      </c>
      <c r="S2" s="1">
        <v>65.709000000000003</v>
      </c>
      <c r="T2" s="1">
        <v>0.73915350000000002</v>
      </c>
      <c r="U2" s="1">
        <v>-1.1080000000000001</v>
      </c>
      <c r="W2" s="1">
        <v>1</v>
      </c>
      <c r="X2" s="1">
        <v>9.9280007999999995</v>
      </c>
      <c r="AE2" s="1">
        <v>66.216999999999999</v>
      </c>
    </row>
    <row r="3" spans="1:33" x14ac:dyDescent="0.2">
      <c r="A3" s="1" t="s">
        <v>342</v>
      </c>
      <c r="B3" s="1" t="s">
        <v>343</v>
      </c>
      <c r="C3" s="1" t="s">
        <v>344</v>
      </c>
      <c r="D3" s="1">
        <v>1</v>
      </c>
      <c r="E3" s="1" t="s">
        <v>33</v>
      </c>
      <c r="F3" s="1" t="s">
        <v>34</v>
      </c>
      <c r="G3" s="1" t="s">
        <v>35</v>
      </c>
      <c r="H3" s="1" t="s">
        <v>298</v>
      </c>
      <c r="I3" s="1" t="s">
        <v>36</v>
      </c>
      <c r="J3" s="1" t="s">
        <v>37</v>
      </c>
      <c r="K3" s="1">
        <v>2</v>
      </c>
      <c r="L3" s="1">
        <v>93.7</v>
      </c>
      <c r="M3" s="1">
        <v>96</v>
      </c>
      <c r="N3" s="1">
        <v>22.1</v>
      </c>
      <c r="O3" s="1">
        <v>3493</v>
      </c>
      <c r="P3" s="1">
        <v>2583</v>
      </c>
      <c r="Q3" s="1" t="s">
        <v>324</v>
      </c>
      <c r="R3" s="1" t="s">
        <v>75</v>
      </c>
      <c r="S3" s="1">
        <v>65.808999999999997</v>
      </c>
      <c r="T3" s="1">
        <v>0.7390852</v>
      </c>
      <c r="U3" s="1">
        <v>-1.2</v>
      </c>
      <c r="W3" s="1">
        <v>1</v>
      </c>
      <c r="X3" s="1">
        <v>9.9431402000000002</v>
      </c>
      <c r="AE3" s="1">
        <v>66.317999999999998</v>
      </c>
    </row>
    <row r="4" spans="1:33" x14ac:dyDescent="0.2">
      <c r="A4" s="1" t="s">
        <v>342</v>
      </c>
      <c r="B4" s="1" t="s">
        <v>343</v>
      </c>
      <c r="C4" s="1" t="s">
        <v>344</v>
      </c>
      <c r="D4" s="1">
        <v>1</v>
      </c>
      <c r="E4" s="1" t="s">
        <v>33</v>
      </c>
      <c r="F4" s="1" t="s">
        <v>34</v>
      </c>
      <c r="G4" s="1" t="s">
        <v>35</v>
      </c>
      <c r="H4" s="1" t="s">
        <v>298</v>
      </c>
      <c r="I4" s="1" t="s">
        <v>36</v>
      </c>
      <c r="J4" s="1" t="s">
        <v>37</v>
      </c>
      <c r="K4" s="1">
        <v>3</v>
      </c>
      <c r="L4" s="1">
        <v>383.8</v>
      </c>
      <c r="M4" s="1">
        <v>403.6</v>
      </c>
      <c r="N4" s="1">
        <v>22.4</v>
      </c>
      <c r="W4" s="1">
        <v>1</v>
      </c>
      <c r="X4" s="1">
        <v>66.949309299999996</v>
      </c>
      <c r="Y4" s="1">
        <v>4755</v>
      </c>
      <c r="Z4" s="1">
        <v>5571</v>
      </c>
      <c r="AA4" s="1">
        <v>6641</v>
      </c>
      <c r="AB4" s="1" t="s">
        <v>48</v>
      </c>
      <c r="AC4" s="1" t="s">
        <v>301</v>
      </c>
      <c r="AD4" s="1">
        <v>89.102999999999994</v>
      </c>
      <c r="AE4" s="1">
        <v>90.52</v>
      </c>
      <c r="AF4" s="1">
        <v>1.1705255999999999</v>
      </c>
      <c r="AG4" s="1">
        <v>-28.41</v>
      </c>
    </row>
    <row r="5" spans="1:33" x14ac:dyDescent="0.2">
      <c r="A5" s="1" t="s">
        <v>342</v>
      </c>
      <c r="B5" s="1" t="s">
        <v>345</v>
      </c>
      <c r="C5" s="1" t="s">
        <v>346</v>
      </c>
      <c r="D5" s="1">
        <v>2</v>
      </c>
      <c r="E5" s="1" t="s">
        <v>42</v>
      </c>
      <c r="F5" s="1" t="s">
        <v>34</v>
      </c>
      <c r="G5" s="1" t="s">
        <v>43</v>
      </c>
      <c r="H5" s="1" t="s">
        <v>298</v>
      </c>
      <c r="I5" s="1" t="s">
        <v>36</v>
      </c>
      <c r="J5" s="1" t="s">
        <v>44</v>
      </c>
      <c r="K5" s="1">
        <v>1</v>
      </c>
      <c r="L5" s="1">
        <v>23.7</v>
      </c>
      <c r="M5" s="1">
        <v>43.5</v>
      </c>
      <c r="N5" s="1">
        <v>22.4</v>
      </c>
      <c r="O5" s="1">
        <v>3468</v>
      </c>
      <c r="P5" s="1">
        <v>2564</v>
      </c>
      <c r="Q5" s="1" t="s">
        <v>313</v>
      </c>
      <c r="R5" s="1" t="s">
        <v>40</v>
      </c>
      <c r="S5" s="1">
        <v>65.593999999999994</v>
      </c>
      <c r="T5" s="1">
        <v>0.73909590000000003</v>
      </c>
      <c r="U5" s="1">
        <v>-1.17</v>
      </c>
      <c r="W5" s="1">
        <v>1</v>
      </c>
      <c r="AE5" s="1">
        <v>66.100999999999999</v>
      </c>
    </row>
    <row r="6" spans="1:33" x14ac:dyDescent="0.2">
      <c r="A6" s="1" t="s">
        <v>342</v>
      </c>
      <c r="B6" s="1" t="s">
        <v>345</v>
      </c>
      <c r="C6" s="1" t="s">
        <v>346</v>
      </c>
      <c r="D6" s="1">
        <v>2</v>
      </c>
      <c r="E6" s="1" t="s">
        <v>42</v>
      </c>
      <c r="F6" s="1" t="s">
        <v>34</v>
      </c>
      <c r="G6" s="1" t="s">
        <v>43</v>
      </c>
      <c r="H6" s="1" t="s">
        <v>298</v>
      </c>
      <c r="I6" s="1" t="s">
        <v>36</v>
      </c>
      <c r="J6" s="1" t="s">
        <v>44</v>
      </c>
      <c r="K6" s="1">
        <v>2</v>
      </c>
      <c r="L6" s="1">
        <v>93.8</v>
      </c>
      <c r="M6" s="1">
        <v>113.6</v>
      </c>
      <c r="N6" s="1">
        <v>22.1</v>
      </c>
      <c r="O6" s="1">
        <v>3515</v>
      </c>
      <c r="P6" s="1">
        <v>2602</v>
      </c>
      <c r="Q6" s="1" t="s">
        <v>313</v>
      </c>
      <c r="R6" s="1" t="s">
        <v>40</v>
      </c>
      <c r="S6" s="1">
        <v>65.947999999999993</v>
      </c>
      <c r="T6" s="1">
        <v>0.73907389999999995</v>
      </c>
      <c r="U6" s="1">
        <v>-1.2</v>
      </c>
      <c r="W6" s="1">
        <v>1</v>
      </c>
      <c r="AE6" s="1">
        <v>66.457999999999998</v>
      </c>
    </row>
    <row r="7" spans="1:33" x14ac:dyDescent="0.2">
      <c r="A7" s="1" t="s">
        <v>342</v>
      </c>
      <c r="B7" s="1" t="s">
        <v>345</v>
      </c>
      <c r="C7" s="1" t="s">
        <v>346</v>
      </c>
      <c r="D7" s="1">
        <v>2</v>
      </c>
      <c r="E7" s="1" t="s">
        <v>42</v>
      </c>
      <c r="F7" s="1" t="s">
        <v>34</v>
      </c>
      <c r="G7" s="1" t="s">
        <v>43</v>
      </c>
      <c r="H7" s="1" t="s">
        <v>298</v>
      </c>
      <c r="I7" s="1" t="s">
        <v>36</v>
      </c>
      <c r="J7" s="1" t="s">
        <v>44</v>
      </c>
      <c r="K7" s="1">
        <v>3</v>
      </c>
      <c r="L7" s="1">
        <v>281.8</v>
      </c>
      <c r="M7" s="1">
        <v>299.3</v>
      </c>
      <c r="N7" s="1">
        <v>28.9</v>
      </c>
      <c r="W7" s="1">
        <v>1</v>
      </c>
      <c r="Y7" s="1">
        <v>10</v>
      </c>
      <c r="Z7" s="1">
        <v>12</v>
      </c>
      <c r="AA7" s="1">
        <v>15</v>
      </c>
      <c r="AB7" s="1" t="s">
        <v>48</v>
      </c>
      <c r="AC7" s="1" t="s">
        <v>76</v>
      </c>
      <c r="AD7" s="1">
        <v>0.191</v>
      </c>
      <c r="AE7" s="1">
        <v>0.19400000000000001</v>
      </c>
      <c r="AF7" s="1">
        <v>1.1779891</v>
      </c>
      <c r="AG7" s="1">
        <v>-22.707999999999998</v>
      </c>
    </row>
    <row r="8" spans="1:33" x14ac:dyDescent="0.2">
      <c r="A8" s="1" t="s">
        <v>342</v>
      </c>
      <c r="B8" s="1" t="s">
        <v>345</v>
      </c>
      <c r="C8" s="1" t="s">
        <v>346</v>
      </c>
      <c r="D8" s="1">
        <v>2</v>
      </c>
      <c r="E8" s="1" t="s">
        <v>42</v>
      </c>
      <c r="F8" s="1" t="s">
        <v>34</v>
      </c>
      <c r="G8" s="1" t="s">
        <v>43</v>
      </c>
      <c r="H8" s="1" t="s">
        <v>298</v>
      </c>
      <c r="I8" s="1" t="s">
        <v>36</v>
      </c>
      <c r="J8" s="1" t="s">
        <v>44</v>
      </c>
      <c r="K8" s="1">
        <v>4</v>
      </c>
      <c r="L8" s="1">
        <v>383.8</v>
      </c>
      <c r="M8" s="1">
        <v>403.6</v>
      </c>
      <c r="N8" s="1">
        <v>22.4</v>
      </c>
      <c r="W8" s="1">
        <v>1</v>
      </c>
      <c r="Y8" s="1">
        <v>4740</v>
      </c>
      <c r="Z8" s="1">
        <v>5551</v>
      </c>
      <c r="AA8" s="1">
        <v>6624</v>
      </c>
      <c r="AB8" s="1" t="s">
        <v>340</v>
      </c>
      <c r="AC8" s="1" t="s">
        <v>301</v>
      </c>
      <c r="AD8" s="1">
        <v>88.936999999999998</v>
      </c>
      <c r="AE8" s="1">
        <v>90.352000000000004</v>
      </c>
      <c r="AF8" s="1">
        <v>1.1705976</v>
      </c>
      <c r="AG8" s="1">
        <v>-28.41</v>
      </c>
    </row>
    <row r="9" spans="1:33" x14ac:dyDescent="0.2">
      <c r="A9" s="1" t="s">
        <v>342</v>
      </c>
      <c r="B9" s="1" t="s">
        <v>347</v>
      </c>
      <c r="C9" s="1" t="s">
        <v>348</v>
      </c>
      <c r="D9" s="1">
        <v>3</v>
      </c>
      <c r="E9" s="1" t="s">
        <v>49</v>
      </c>
      <c r="F9" s="1" t="s">
        <v>50</v>
      </c>
      <c r="G9" s="1" t="s">
        <v>51</v>
      </c>
      <c r="H9" s="1" t="s">
        <v>298</v>
      </c>
      <c r="I9" s="1" t="s">
        <v>36</v>
      </c>
      <c r="J9" s="1" t="s">
        <v>52</v>
      </c>
      <c r="K9" s="1">
        <v>1</v>
      </c>
      <c r="L9" s="1">
        <v>23.8</v>
      </c>
      <c r="M9" s="1">
        <v>43.6</v>
      </c>
      <c r="N9" s="1">
        <v>22.1</v>
      </c>
      <c r="O9" s="1">
        <v>3483</v>
      </c>
      <c r="P9" s="1">
        <v>2578</v>
      </c>
      <c r="Q9" s="1" t="s">
        <v>320</v>
      </c>
      <c r="R9" s="1" t="s">
        <v>302</v>
      </c>
      <c r="S9" s="1">
        <v>65.554000000000002</v>
      </c>
      <c r="T9" s="1">
        <v>0.7390835</v>
      </c>
      <c r="U9" s="1">
        <v>-1.1439999999999999</v>
      </c>
      <c r="W9" s="1">
        <v>1.9930000000000001</v>
      </c>
      <c r="AE9" s="1">
        <v>66.06</v>
      </c>
    </row>
    <row r="10" spans="1:33" x14ac:dyDescent="0.2">
      <c r="A10" s="1" t="s">
        <v>342</v>
      </c>
      <c r="B10" s="1" t="s">
        <v>347</v>
      </c>
      <c r="C10" s="1" t="s">
        <v>348</v>
      </c>
      <c r="D10" s="1">
        <v>3</v>
      </c>
      <c r="E10" s="1" t="s">
        <v>49</v>
      </c>
      <c r="F10" s="1" t="s">
        <v>50</v>
      </c>
      <c r="G10" s="1" t="s">
        <v>51</v>
      </c>
      <c r="H10" s="1" t="s">
        <v>298</v>
      </c>
      <c r="I10" s="1" t="s">
        <v>36</v>
      </c>
      <c r="J10" s="1" t="s">
        <v>52</v>
      </c>
      <c r="K10" s="1">
        <v>2</v>
      </c>
      <c r="L10" s="1">
        <v>93.7</v>
      </c>
      <c r="M10" s="1">
        <v>96</v>
      </c>
      <c r="N10" s="1">
        <v>22.4</v>
      </c>
      <c r="O10" s="1">
        <v>3498</v>
      </c>
      <c r="P10" s="1">
        <v>2585</v>
      </c>
      <c r="Q10" s="1" t="s">
        <v>320</v>
      </c>
      <c r="R10" s="1" t="s">
        <v>302</v>
      </c>
      <c r="S10" s="1">
        <v>65.962999999999994</v>
      </c>
      <c r="T10" s="1">
        <v>0.73904239999999999</v>
      </c>
      <c r="U10" s="1">
        <v>-1.2</v>
      </c>
      <c r="W10" s="1">
        <v>1.9930000000000001</v>
      </c>
      <c r="AE10" s="1">
        <v>66.472999999999999</v>
      </c>
    </row>
    <row r="11" spans="1:33" x14ac:dyDescent="0.2">
      <c r="A11" s="1" t="s">
        <v>342</v>
      </c>
      <c r="B11" s="1" t="s">
        <v>347</v>
      </c>
      <c r="C11" s="1" t="s">
        <v>348</v>
      </c>
      <c r="D11" s="1">
        <v>3</v>
      </c>
      <c r="E11" s="1" t="s">
        <v>49</v>
      </c>
      <c r="F11" s="1" t="s">
        <v>50</v>
      </c>
      <c r="G11" s="1" t="s">
        <v>51</v>
      </c>
      <c r="H11" s="1" t="s">
        <v>298</v>
      </c>
      <c r="I11" s="1" t="s">
        <v>36</v>
      </c>
      <c r="J11" s="1" t="s">
        <v>52</v>
      </c>
      <c r="K11" s="1">
        <v>3</v>
      </c>
      <c r="L11" s="1">
        <v>157.69999999999999</v>
      </c>
      <c r="M11" s="1">
        <v>180.2</v>
      </c>
      <c r="N11" s="1">
        <v>70.400000000000006</v>
      </c>
      <c r="O11" s="1">
        <v>7157</v>
      </c>
      <c r="P11" s="1">
        <v>5319</v>
      </c>
      <c r="Q11" s="1" t="s">
        <v>320</v>
      </c>
      <c r="R11" s="1" t="s">
        <v>263</v>
      </c>
      <c r="S11" s="1">
        <v>125.538</v>
      </c>
      <c r="T11" s="1">
        <v>0.7423206</v>
      </c>
      <c r="U11" s="1">
        <v>3.23</v>
      </c>
      <c r="W11" s="1">
        <v>1.9930000000000001</v>
      </c>
      <c r="X11" s="1">
        <v>9.52</v>
      </c>
      <c r="AE11" s="1">
        <v>126.548</v>
      </c>
    </row>
    <row r="12" spans="1:33" x14ac:dyDescent="0.2">
      <c r="A12" s="1" t="s">
        <v>342</v>
      </c>
      <c r="B12" s="1" t="s">
        <v>347</v>
      </c>
      <c r="C12" s="1" t="s">
        <v>348</v>
      </c>
      <c r="D12" s="1">
        <v>3</v>
      </c>
      <c r="E12" s="1" t="s">
        <v>49</v>
      </c>
      <c r="F12" s="1" t="s">
        <v>50</v>
      </c>
      <c r="G12" s="1" t="s">
        <v>51</v>
      </c>
      <c r="H12" s="1" t="s">
        <v>298</v>
      </c>
      <c r="I12" s="1" t="s">
        <v>36</v>
      </c>
      <c r="J12" s="1" t="s">
        <v>52</v>
      </c>
      <c r="K12" s="1">
        <v>4</v>
      </c>
      <c r="L12" s="1">
        <v>271.7</v>
      </c>
      <c r="M12" s="1">
        <v>285.5</v>
      </c>
      <c r="N12" s="1">
        <v>72.8</v>
      </c>
      <c r="W12" s="1">
        <v>1.9930000000000001</v>
      </c>
      <c r="X12" s="1">
        <v>40.81</v>
      </c>
      <c r="Y12" s="1">
        <v>5118</v>
      </c>
      <c r="Z12" s="1">
        <v>6113</v>
      </c>
      <c r="AA12" s="1">
        <v>7240</v>
      </c>
      <c r="AB12" s="1" t="s">
        <v>340</v>
      </c>
      <c r="AC12" s="1" t="s">
        <v>41</v>
      </c>
      <c r="AD12" s="1">
        <v>108.19499999999999</v>
      </c>
      <c r="AE12" s="1">
        <v>109.92700000000001</v>
      </c>
      <c r="AF12" s="1">
        <v>1.1761368000000001</v>
      </c>
      <c r="AG12" s="1">
        <v>-24.007999999999999</v>
      </c>
    </row>
    <row r="13" spans="1:33" x14ac:dyDescent="0.2">
      <c r="A13" s="1" t="s">
        <v>342</v>
      </c>
      <c r="B13" s="1" t="s">
        <v>347</v>
      </c>
      <c r="C13" s="1" t="s">
        <v>348</v>
      </c>
      <c r="D13" s="1">
        <v>3</v>
      </c>
      <c r="E13" s="1" t="s">
        <v>49</v>
      </c>
      <c r="F13" s="1" t="s">
        <v>50</v>
      </c>
      <c r="G13" s="1" t="s">
        <v>51</v>
      </c>
      <c r="H13" s="1" t="s">
        <v>298</v>
      </c>
      <c r="I13" s="1" t="s">
        <v>36</v>
      </c>
      <c r="J13" s="1" t="s">
        <v>52</v>
      </c>
      <c r="K13" s="1">
        <v>5</v>
      </c>
      <c r="L13" s="1">
        <v>383.9</v>
      </c>
      <c r="M13" s="1">
        <v>403.7</v>
      </c>
      <c r="N13" s="1">
        <v>22.4</v>
      </c>
      <c r="W13" s="1">
        <v>1.9930000000000001</v>
      </c>
      <c r="Y13" s="1">
        <v>4757</v>
      </c>
      <c r="Z13" s="1">
        <v>5578</v>
      </c>
      <c r="AA13" s="1">
        <v>6636</v>
      </c>
      <c r="AB13" s="1" t="s">
        <v>304</v>
      </c>
      <c r="AC13" s="1" t="s">
        <v>311</v>
      </c>
      <c r="AD13" s="1">
        <v>88.662000000000006</v>
      </c>
      <c r="AE13" s="1">
        <v>90.072000000000003</v>
      </c>
      <c r="AF13" s="1">
        <v>1.1706612000000001</v>
      </c>
      <c r="AG13" s="1">
        <v>-28.41</v>
      </c>
    </row>
    <row r="14" spans="1:33" x14ac:dyDescent="0.2">
      <c r="A14" s="1" t="s">
        <v>342</v>
      </c>
      <c r="B14" s="1" t="s">
        <v>349</v>
      </c>
      <c r="C14" s="1" t="s">
        <v>350</v>
      </c>
      <c r="D14" s="1">
        <v>4</v>
      </c>
      <c r="E14" s="1" t="s">
        <v>33</v>
      </c>
      <c r="F14" s="1" t="s">
        <v>56</v>
      </c>
      <c r="G14" s="1" t="s">
        <v>57</v>
      </c>
      <c r="H14" s="1" t="s">
        <v>298</v>
      </c>
      <c r="I14" s="1" t="s">
        <v>36</v>
      </c>
      <c r="J14" s="1" t="s">
        <v>58</v>
      </c>
      <c r="K14" s="1">
        <v>1</v>
      </c>
      <c r="L14" s="1">
        <v>23.8</v>
      </c>
      <c r="M14" s="1">
        <v>43.7</v>
      </c>
      <c r="N14" s="1">
        <v>22.1</v>
      </c>
      <c r="O14" s="1">
        <v>3497</v>
      </c>
      <c r="P14" s="1">
        <v>2587</v>
      </c>
      <c r="Q14" s="1" t="s">
        <v>325</v>
      </c>
      <c r="R14" s="1" t="s">
        <v>54</v>
      </c>
      <c r="S14" s="1">
        <v>65.641000000000005</v>
      </c>
      <c r="T14" s="1">
        <v>0.7389464</v>
      </c>
      <c r="U14" s="1">
        <v>-1.3440000000000001</v>
      </c>
      <c r="W14" s="1">
        <v>1.28</v>
      </c>
      <c r="X14" s="1">
        <v>7.7481720999999997</v>
      </c>
      <c r="AE14" s="1">
        <v>66.147999999999996</v>
      </c>
    </row>
    <row r="15" spans="1:33" x14ac:dyDescent="0.2">
      <c r="A15" s="1" t="s">
        <v>342</v>
      </c>
      <c r="B15" s="1" t="s">
        <v>349</v>
      </c>
      <c r="C15" s="1" t="s">
        <v>350</v>
      </c>
      <c r="D15" s="1">
        <v>4</v>
      </c>
      <c r="E15" s="1" t="s">
        <v>33</v>
      </c>
      <c r="F15" s="1" t="s">
        <v>56</v>
      </c>
      <c r="G15" s="1" t="s">
        <v>57</v>
      </c>
      <c r="H15" s="1" t="s">
        <v>298</v>
      </c>
      <c r="I15" s="1" t="s">
        <v>36</v>
      </c>
      <c r="J15" s="1" t="s">
        <v>58</v>
      </c>
      <c r="K15" s="1">
        <v>2</v>
      </c>
      <c r="L15" s="1">
        <v>93.7</v>
      </c>
      <c r="M15" s="1">
        <v>113.5</v>
      </c>
      <c r="N15" s="1">
        <v>22.4</v>
      </c>
      <c r="O15" s="1">
        <v>3493</v>
      </c>
      <c r="P15" s="1">
        <v>2582</v>
      </c>
      <c r="Q15" s="1" t="s">
        <v>328</v>
      </c>
      <c r="R15" s="1" t="s">
        <v>38</v>
      </c>
      <c r="S15" s="1">
        <v>65.986999999999995</v>
      </c>
      <c r="T15" s="1">
        <v>0.73905299999999996</v>
      </c>
      <c r="U15" s="1">
        <v>-1.2</v>
      </c>
      <c r="W15" s="1">
        <v>1.28</v>
      </c>
      <c r="X15" s="1">
        <v>7.7889778999999999</v>
      </c>
      <c r="AE15" s="1">
        <v>66.497</v>
      </c>
    </row>
    <row r="16" spans="1:33" x14ac:dyDescent="0.2">
      <c r="A16" s="1" t="s">
        <v>342</v>
      </c>
      <c r="B16" s="1" t="s">
        <v>349</v>
      </c>
      <c r="C16" s="1" t="s">
        <v>350</v>
      </c>
      <c r="D16" s="1">
        <v>4</v>
      </c>
      <c r="E16" s="1" t="s">
        <v>33</v>
      </c>
      <c r="F16" s="1" t="s">
        <v>56</v>
      </c>
      <c r="G16" s="1" t="s">
        <v>57</v>
      </c>
      <c r="H16" s="1" t="s">
        <v>298</v>
      </c>
      <c r="I16" s="1" t="s">
        <v>36</v>
      </c>
      <c r="J16" s="1" t="s">
        <v>58</v>
      </c>
      <c r="K16" s="1">
        <v>3</v>
      </c>
      <c r="L16" s="1">
        <v>157.69999999999999</v>
      </c>
      <c r="M16" s="1">
        <v>180.2</v>
      </c>
      <c r="N16" s="1">
        <v>67.099999999999994</v>
      </c>
      <c r="O16" s="1">
        <v>4531</v>
      </c>
      <c r="P16" s="1">
        <v>3340</v>
      </c>
      <c r="Q16" s="1" t="s">
        <v>326</v>
      </c>
      <c r="R16" s="1" t="s">
        <v>75</v>
      </c>
      <c r="S16" s="1">
        <v>80.058999999999997</v>
      </c>
      <c r="T16" s="1">
        <v>0.73646210000000001</v>
      </c>
      <c r="U16" s="1">
        <v>-4.7009999999999996</v>
      </c>
      <c r="W16" s="1">
        <v>1.28</v>
      </c>
      <c r="X16" s="1">
        <v>9.4531098</v>
      </c>
      <c r="AE16" s="1">
        <v>80.703999999999994</v>
      </c>
    </row>
    <row r="17" spans="1:33" x14ac:dyDescent="0.2">
      <c r="A17" s="1" t="s">
        <v>342</v>
      </c>
      <c r="B17" s="1" t="s">
        <v>349</v>
      </c>
      <c r="C17" s="1" t="s">
        <v>350</v>
      </c>
      <c r="D17" s="1">
        <v>4</v>
      </c>
      <c r="E17" s="1" t="s">
        <v>33</v>
      </c>
      <c r="F17" s="1" t="s">
        <v>56</v>
      </c>
      <c r="G17" s="1" t="s">
        <v>57</v>
      </c>
      <c r="H17" s="1" t="s">
        <v>298</v>
      </c>
      <c r="I17" s="1" t="s">
        <v>36</v>
      </c>
      <c r="J17" s="1" t="s">
        <v>58</v>
      </c>
      <c r="K17" s="1">
        <v>4</v>
      </c>
      <c r="L17" s="1">
        <v>271.89999999999998</v>
      </c>
      <c r="M17" s="1">
        <v>289.39999999999998</v>
      </c>
      <c r="N17" s="1">
        <v>69.599999999999994</v>
      </c>
      <c r="W17" s="1">
        <v>1.28</v>
      </c>
      <c r="X17" s="1">
        <v>40.009161599999999</v>
      </c>
      <c r="Y17" s="1">
        <v>3351</v>
      </c>
      <c r="Z17" s="1">
        <v>3967</v>
      </c>
      <c r="AA17" s="1">
        <v>4748</v>
      </c>
      <c r="AB17" s="1" t="s">
        <v>48</v>
      </c>
      <c r="AC17" s="1" t="s">
        <v>76</v>
      </c>
      <c r="AD17" s="1">
        <v>68.197000000000003</v>
      </c>
      <c r="AE17" s="1">
        <v>69.287000000000006</v>
      </c>
      <c r="AF17" s="1">
        <v>1.1734161999999999</v>
      </c>
      <c r="AG17" s="1">
        <v>-26.515999999999998</v>
      </c>
    </row>
    <row r="18" spans="1:33" x14ac:dyDescent="0.2">
      <c r="A18" s="1" t="s">
        <v>342</v>
      </c>
      <c r="B18" s="1" t="s">
        <v>349</v>
      </c>
      <c r="C18" s="1" t="s">
        <v>350</v>
      </c>
      <c r="D18" s="1">
        <v>4</v>
      </c>
      <c r="E18" s="1" t="s">
        <v>33</v>
      </c>
      <c r="F18" s="1" t="s">
        <v>56</v>
      </c>
      <c r="G18" s="1" t="s">
        <v>57</v>
      </c>
      <c r="H18" s="1" t="s">
        <v>298</v>
      </c>
      <c r="I18" s="1" t="s">
        <v>36</v>
      </c>
      <c r="J18" s="1" t="s">
        <v>58</v>
      </c>
      <c r="K18" s="1">
        <v>5</v>
      </c>
      <c r="L18" s="1">
        <v>384</v>
      </c>
      <c r="M18" s="1">
        <v>403.7</v>
      </c>
      <c r="N18" s="1">
        <v>22.3</v>
      </c>
      <c r="W18" s="1">
        <v>1.28</v>
      </c>
      <c r="X18" s="1">
        <v>51.946504099999999</v>
      </c>
      <c r="Y18" s="1">
        <v>4723</v>
      </c>
      <c r="Z18" s="1">
        <v>5528</v>
      </c>
      <c r="AA18" s="1">
        <v>6607</v>
      </c>
      <c r="AB18" s="1" t="s">
        <v>351</v>
      </c>
      <c r="AC18" s="1" t="s">
        <v>72</v>
      </c>
      <c r="AD18" s="1">
        <v>88.495000000000005</v>
      </c>
      <c r="AE18" s="1">
        <v>89.902000000000001</v>
      </c>
      <c r="AF18" s="1">
        <v>1.1706907</v>
      </c>
      <c r="AG18" s="1">
        <v>-28.41</v>
      </c>
    </row>
    <row r="19" spans="1:33" x14ac:dyDescent="0.2">
      <c r="A19" s="1" t="s">
        <v>342</v>
      </c>
      <c r="B19" s="1" t="s">
        <v>352</v>
      </c>
      <c r="C19" s="1" t="s">
        <v>353</v>
      </c>
      <c r="D19" s="1">
        <v>5</v>
      </c>
      <c r="E19" s="1" t="s">
        <v>33</v>
      </c>
      <c r="F19" s="1" t="s">
        <v>61</v>
      </c>
      <c r="G19" s="1" t="s">
        <v>62</v>
      </c>
      <c r="H19" s="1" t="s">
        <v>298</v>
      </c>
      <c r="I19" s="1" t="s">
        <v>36</v>
      </c>
      <c r="J19" s="1" t="s">
        <v>63</v>
      </c>
      <c r="K19" s="1">
        <v>1</v>
      </c>
      <c r="L19" s="1">
        <v>23.8</v>
      </c>
      <c r="M19" s="1">
        <v>43.7</v>
      </c>
      <c r="N19" s="1">
        <v>22.1</v>
      </c>
      <c r="O19" s="1">
        <v>3494</v>
      </c>
      <c r="P19" s="1">
        <v>2584</v>
      </c>
      <c r="Q19" s="1" t="s">
        <v>322</v>
      </c>
      <c r="R19" s="1" t="s">
        <v>310</v>
      </c>
      <c r="S19" s="1">
        <v>65.619</v>
      </c>
      <c r="T19" s="1">
        <v>0.73903790000000003</v>
      </c>
      <c r="U19" s="1">
        <v>-1.17</v>
      </c>
      <c r="W19" s="1">
        <v>1.5309999999999999</v>
      </c>
      <c r="X19" s="1">
        <v>6.4757300999999998</v>
      </c>
      <c r="AE19" s="1">
        <v>66.126000000000005</v>
      </c>
    </row>
    <row r="20" spans="1:33" x14ac:dyDescent="0.2">
      <c r="A20" s="1" t="s">
        <v>342</v>
      </c>
      <c r="B20" s="1" t="s">
        <v>352</v>
      </c>
      <c r="C20" s="1" t="s">
        <v>353</v>
      </c>
      <c r="D20" s="1">
        <v>5</v>
      </c>
      <c r="E20" s="1" t="s">
        <v>33</v>
      </c>
      <c r="F20" s="1" t="s">
        <v>61</v>
      </c>
      <c r="G20" s="1" t="s">
        <v>62</v>
      </c>
      <c r="H20" s="1" t="s">
        <v>298</v>
      </c>
      <c r="I20" s="1" t="s">
        <v>36</v>
      </c>
      <c r="J20" s="1" t="s">
        <v>63</v>
      </c>
      <c r="K20" s="1">
        <v>2</v>
      </c>
      <c r="L20" s="1">
        <v>93.8</v>
      </c>
      <c r="M20" s="1">
        <v>113.6</v>
      </c>
      <c r="N20" s="1">
        <v>22.1</v>
      </c>
      <c r="O20" s="1">
        <v>3543</v>
      </c>
      <c r="P20" s="1">
        <v>2623</v>
      </c>
      <c r="Q20" s="1" t="s">
        <v>324</v>
      </c>
      <c r="R20" s="1" t="s">
        <v>263</v>
      </c>
      <c r="S20" s="1">
        <v>66.043000000000006</v>
      </c>
      <c r="T20" s="1">
        <v>0.73901600000000001</v>
      </c>
      <c r="U20" s="1">
        <v>-1.2</v>
      </c>
      <c r="W20" s="1">
        <v>1.5309999999999999</v>
      </c>
      <c r="X20" s="1">
        <v>6.5175365999999997</v>
      </c>
      <c r="AE20" s="1">
        <v>66.552999999999997</v>
      </c>
    </row>
    <row r="21" spans="1:33" x14ac:dyDescent="0.2">
      <c r="A21" s="1" t="s">
        <v>342</v>
      </c>
      <c r="B21" s="1" t="s">
        <v>352</v>
      </c>
      <c r="C21" s="1" t="s">
        <v>353</v>
      </c>
      <c r="D21" s="1">
        <v>5</v>
      </c>
      <c r="E21" s="1" t="s">
        <v>33</v>
      </c>
      <c r="F21" s="1" t="s">
        <v>61</v>
      </c>
      <c r="G21" s="1" t="s">
        <v>62</v>
      </c>
      <c r="H21" s="1" t="s">
        <v>298</v>
      </c>
      <c r="I21" s="1" t="s">
        <v>36</v>
      </c>
      <c r="J21" s="1" t="s">
        <v>63</v>
      </c>
      <c r="K21" s="1">
        <v>3</v>
      </c>
      <c r="L21" s="1">
        <v>157.9</v>
      </c>
      <c r="M21" s="1">
        <v>180.4</v>
      </c>
      <c r="N21" s="1">
        <v>67.8</v>
      </c>
      <c r="O21" s="1">
        <v>5691</v>
      </c>
      <c r="P21" s="1">
        <v>4416</v>
      </c>
      <c r="Q21" s="1" t="s">
        <v>323</v>
      </c>
      <c r="R21" s="1" t="s">
        <v>38</v>
      </c>
      <c r="S21" s="1">
        <v>98.962999999999994</v>
      </c>
      <c r="T21" s="1">
        <v>0.77505919999999995</v>
      </c>
      <c r="U21" s="1">
        <v>47.512999999999998</v>
      </c>
      <c r="W21" s="1">
        <v>1.5309999999999999</v>
      </c>
      <c r="X21" s="1">
        <v>9.7730516999999999</v>
      </c>
      <c r="AE21" s="1">
        <v>99.796000000000006</v>
      </c>
    </row>
    <row r="22" spans="1:33" x14ac:dyDescent="0.2">
      <c r="A22" s="1" t="s">
        <v>342</v>
      </c>
      <c r="B22" s="1" t="s">
        <v>352</v>
      </c>
      <c r="C22" s="1" t="s">
        <v>353</v>
      </c>
      <c r="D22" s="1">
        <v>5</v>
      </c>
      <c r="E22" s="1" t="s">
        <v>33</v>
      </c>
      <c r="F22" s="1" t="s">
        <v>61</v>
      </c>
      <c r="G22" s="1" t="s">
        <v>62</v>
      </c>
      <c r="H22" s="1" t="s">
        <v>298</v>
      </c>
      <c r="I22" s="1" t="s">
        <v>36</v>
      </c>
      <c r="J22" s="1" t="s">
        <v>63</v>
      </c>
      <c r="K22" s="1">
        <v>4</v>
      </c>
      <c r="L22" s="1">
        <v>272</v>
      </c>
      <c r="M22" s="1">
        <v>287.8</v>
      </c>
      <c r="N22" s="1">
        <v>70.3</v>
      </c>
      <c r="W22" s="1">
        <v>1.5309999999999999</v>
      </c>
      <c r="X22" s="1">
        <v>41.3941819</v>
      </c>
      <c r="Y22" s="1">
        <v>4115</v>
      </c>
      <c r="Z22" s="1">
        <v>5191</v>
      </c>
      <c r="AA22" s="1">
        <v>5833</v>
      </c>
      <c r="AB22" s="1" t="s">
        <v>48</v>
      </c>
      <c r="AC22" s="1" t="s">
        <v>301</v>
      </c>
      <c r="AD22" s="1">
        <v>84.287999999999997</v>
      </c>
      <c r="AE22" s="1">
        <v>85.697000000000003</v>
      </c>
      <c r="AF22" s="1">
        <v>1.2448893999999999</v>
      </c>
      <c r="AG22" s="1">
        <v>37.128</v>
      </c>
    </row>
    <row r="23" spans="1:33" x14ac:dyDescent="0.2">
      <c r="A23" s="1" t="s">
        <v>342</v>
      </c>
      <c r="B23" s="1" t="s">
        <v>352</v>
      </c>
      <c r="C23" s="1" t="s">
        <v>353</v>
      </c>
      <c r="D23" s="1">
        <v>5</v>
      </c>
      <c r="E23" s="1" t="s">
        <v>33</v>
      </c>
      <c r="F23" s="1" t="s">
        <v>61</v>
      </c>
      <c r="G23" s="1" t="s">
        <v>62</v>
      </c>
      <c r="H23" s="1" t="s">
        <v>298</v>
      </c>
      <c r="I23" s="1" t="s">
        <v>36</v>
      </c>
      <c r="J23" s="1" t="s">
        <v>63</v>
      </c>
      <c r="K23" s="1">
        <v>5</v>
      </c>
      <c r="L23" s="1">
        <v>384</v>
      </c>
      <c r="M23" s="1">
        <v>386.3</v>
      </c>
      <c r="N23" s="1">
        <v>22.4</v>
      </c>
      <c r="W23" s="1">
        <v>1.5309999999999999</v>
      </c>
      <c r="X23" s="1">
        <v>43.470565499999999</v>
      </c>
      <c r="Y23" s="1">
        <v>4716</v>
      </c>
      <c r="Z23" s="1">
        <v>5523</v>
      </c>
      <c r="AA23" s="1">
        <v>6594</v>
      </c>
      <c r="AB23" s="1" t="s">
        <v>308</v>
      </c>
      <c r="AC23" s="1" t="s">
        <v>354</v>
      </c>
      <c r="AD23" s="1">
        <v>88.576999999999998</v>
      </c>
      <c r="AE23" s="1">
        <v>89.986000000000004</v>
      </c>
      <c r="AF23" s="1">
        <v>1.1707597000000001</v>
      </c>
      <c r="AG23" s="1">
        <v>-28.41</v>
      </c>
    </row>
    <row r="24" spans="1:33" x14ac:dyDescent="0.2">
      <c r="A24" s="1" t="s">
        <v>342</v>
      </c>
      <c r="B24" s="1" t="s">
        <v>355</v>
      </c>
      <c r="C24" s="1" t="s">
        <v>356</v>
      </c>
      <c r="D24" s="1">
        <v>6</v>
      </c>
      <c r="E24" s="1" t="s">
        <v>33</v>
      </c>
      <c r="F24" s="1" t="s">
        <v>50</v>
      </c>
      <c r="G24" s="1" t="s">
        <v>64</v>
      </c>
      <c r="H24" s="1" t="s">
        <v>298</v>
      </c>
      <c r="I24" s="1" t="s">
        <v>36</v>
      </c>
      <c r="J24" s="1" t="s">
        <v>65</v>
      </c>
      <c r="K24" s="1">
        <v>1</v>
      </c>
      <c r="L24" s="1">
        <v>23.7</v>
      </c>
      <c r="M24" s="1">
        <v>43.5</v>
      </c>
      <c r="N24" s="1">
        <v>22.4</v>
      </c>
      <c r="O24" s="1">
        <v>3474</v>
      </c>
      <c r="P24" s="1">
        <v>2567</v>
      </c>
      <c r="Q24" s="1" t="s">
        <v>357</v>
      </c>
      <c r="R24" s="1" t="s">
        <v>80</v>
      </c>
      <c r="S24" s="1">
        <v>65.760000000000005</v>
      </c>
      <c r="T24" s="1">
        <v>0.73894459999999995</v>
      </c>
      <c r="U24" s="1">
        <v>-1.2090000000000001</v>
      </c>
      <c r="W24" s="1">
        <v>0.49399999999999999</v>
      </c>
      <c r="X24" s="1">
        <v>20.112517499999999</v>
      </c>
      <c r="AE24" s="1">
        <v>66.268000000000001</v>
      </c>
    </row>
    <row r="25" spans="1:33" x14ac:dyDescent="0.2">
      <c r="A25" s="1" t="s">
        <v>342</v>
      </c>
      <c r="B25" s="1" t="s">
        <v>355</v>
      </c>
      <c r="C25" s="1" t="s">
        <v>356</v>
      </c>
      <c r="D25" s="1">
        <v>6</v>
      </c>
      <c r="E25" s="1" t="s">
        <v>33</v>
      </c>
      <c r="F25" s="1" t="s">
        <v>50</v>
      </c>
      <c r="G25" s="1" t="s">
        <v>64</v>
      </c>
      <c r="H25" s="1" t="s">
        <v>298</v>
      </c>
      <c r="I25" s="1" t="s">
        <v>36</v>
      </c>
      <c r="J25" s="1" t="s">
        <v>65</v>
      </c>
      <c r="K25" s="1">
        <v>2</v>
      </c>
      <c r="L25" s="1">
        <v>93.8</v>
      </c>
      <c r="M25" s="1">
        <v>113.6</v>
      </c>
      <c r="N25" s="1">
        <v>22.1</v>
      </c>
      <c r="O25" s="1">
        <v>3553</v>
      </c>
      <c r="P25" s="1">
        <v>2630</v>
      </c>
      <c r="Q25" s="1" t="s">
        <v>321</v>
      </c>
      <c r="R25" s="1" t="s">
        <v>75</v>
      </c>
      <c r="S25" s="1">
        <v>66.274000000000001</v>
      </c>
      <c r="T25" s="1">
        <v>0.73895089999999997</v>
      </c>
      <c r="U25" s="1">
        <v>-1.2</v>
      </c>
      <c r="W25" s="1">
        <v>0.49399999999999999</v>
      </c>
      <c r="X25" s="1">
        <v>20.2697319</v>
      </c>
      <c r="AE25" s="1">
        <v>66.786000000000001</v>
      </c>
    </row>
    <row r="26" spans="1:33" x14ac:dyDescent="0.2">
      <c r="A26" s="1" t="s">
        <v>342</v>
      </c>
      <c r="B26" s="1" t="s">
        <v>355</v>
      </c>
      <c r="C26" s="1" t="s">
        <v>356</v>
      </c>
      <c r="D26" s="1">
        <v>6</v>
      </c>
      <c r="E26" s="1" t="s">
        <v>33</v>
      </c>
      <c r="F26" s="1" t="s">
        <v>50</v>
      </c>
      <c r="G26" s="1" t="s">
        <v>64</v>
      </c>
      <c r="H26" s="1" t="s">
        <v>298</v>
      </c>
      <c r="I26" s="1" t="s">
        <v>36</v>
      </c>
      <c r="J26" s="1" t="s">
        <v>65</v>
      </c>
      <c r="K26" s="1">
        <v>3</v>
      </c>
      <c r="L26" s="1">
        <v>158.69999999999999</v>
      </c>
      <c r="M26" s="1">
        <v>179.9</v>
      </c>
      <c r="N26" s="1">
        <v>60.9</v>
      </c>
      <c r="O26" s="1">
        <v>1760</v>
      </c>
      <c r="P26" s="1">
        <v>1308</v>
      </c>
      <c r="Q26" s="1" t="s">
        <v>326</v>
      </c>
      <c r="R26" s="1" t="s">
        <v>75</v>
      </c>
      <c r="S26" s="1">
        <v>30.888999999999999</v>
      </c>
      <c r="T26" s="1">
        <v>0.74211210000000005</v>
      </c>
      <c r="U26" s="1">
        <v>3.073</v>
      </c>
      <c r="W26" s="1">
        <v>0.49399999999999999</v>
      </c>
      <c r="X26" s="1">
        <v>9.4523243000000008</v>
      </c>
      <c r="AE26" s="1">
        <v>31.143999999999998</v>
      </c>
    </row>
    <row r="27" spans="1:33" x14ac:dyDescent="0.2">
      <c r="A27" s="1" t="s">
        <v>342</v>
      </c>
      <c r="B27" s="1" t="s">
        <v>355</v>
      </c>
      <c r="C27" s="1" t="s">
        <v>356</v>
      </c>
      <c r="D27" s="1">
        <v>6</v>
      </c>
      <c r="E27" s="1" t="s">
        <v>33</v>
      </c>
      <c r="F27" s="1" t="s">
        <v>50</v>
      </c>
      <c r="G27" s="1" t="s">
        <v>64</v>
      </c>
      <c r="H27" s="1" t="s">
        <v>298</v>
      </c>
      <c r="I27" s="1" t="s">
        <v>36</v>
      </c>
      <c r="J27" s="1" t="s">
        <v>65</v>
      </c>
      <c r="K27" s="1">
        <v>4</v>
      </c>
      <c r="L27" s="1">
        <v>273</v>
      </c>
      <c r="M27" s="1">
        <v>294.89999999999998</v>
      </c>
      <c r="N27" s="1">
        <v>62.7</v>
      </c>
      <c r="W27" s="1">
        <v>0.49399999999999999</v>
      </c>
      <c r="X27" s="1">
        <v>38.2635711</v>
      </c>
      <c r="Y27" s="1">
        <v>1287</v>
      </c>
      <c r="Z27" s="1">
        <v>1518</v>
      </c>
      <c r="AA27" s="1">
        <v>1827</v>
      </c>
      <c r="AB27" s="1" t="s">
        <v>48</v>
      </c>
      <c r="AC27" s="1" t="s">
        <v>76</v>
      </c>
      <c r="AD27" s="1">
        <v>25.291</v>
      </c>
      <c r="AE27" s="1">
        <v>25.696999999999999</v>
      </c>
      <c r="AF27" s="1">
        <v>1.1759674</v>
      </c>
      <c r="AG27" s="1">
        <v>-24.567</v>
      </c>
    </row>
    <row r="28" spans="1:33" x14ac:dyDescent="0.2">
      <c r="A28" s="1" t="s">
        <v>342</v>
      </c>
      <c r="B28" s="1" t="s">
        <v>355</v>
      </c>
      <c r="C28" s="1" t="s">
        <v>356</v>
      </c>
      <c r="D28" s="1">
        <v>6</v>
      </c>
      <c r="E28" s="1" t="s">
        <v>33</v>
      </c>
      <c r="F28" s="1" t="s">
        <v>50</v>
      </c>
      <c r="G28" s="1" t="s">
        <v>64</v>
      </c>
      <c r="H28" s="1" t="s">
        <v>298</v>
      </c>
      <c r="I28" s="1" t="s">
        <v>36</v>
      </c>
      <c r="J28" s="1" t="s">
        <v>65</v>
      </c>
      <c r="K28" s="1">
        <v>5</v>
      </c>
      <c r="L28" s="1">
        <v>384</v>
      </c>
      <c r="M28" s="1">
        <v>386.5</v>
      </c>
      <c r="N28" s="1">
        <v>22.4</v>
      </c>
      <c r="W28" s="1">
        <v>0.49399999999999999</v>
      </c>
      <c r="X28" s="1">
        <v>134.50343799999999</v>
      </c>
      <c r="Y28" s="1">
        <v>4704</v>
      </c>
      <c r="Z28" s="1">
        <v>5509</v>
      </c>
      <c r="AA28" s="1">
        <v>6580</v>
      </c>
      <c r="AB28" s="1" t="s">
        <v>358</v>
      </c>
      <c r="AC28" s="1" t="s">
        <v>155</v>
      </c>
      <c r="AD28" s="1">
        <v>88.432000000000002</v>
      </c>
      <c r="AE28" s="1">
        <v>89.838999999999999</v>
      </c>
      <c r="AF28" s="1">
        <v>1.1709638</v>
      </c>
      <c r="AG28" s="1">
        <v>-28.41</v>
      </c>
    </row>
    <row r="29" spans="1:33" x14ac:dyDescent="0.2">
      <c r="A29" s="1" t="s">
        <v>342</v>
      </c>
      <c r="B29" s="1" t="s">
        <v>359</v>
      </c>
      <c r="C29" s="1" t="s">
        <v>360</v>
      </c>
      <c r="D29" s="1">
        <v>7</v>
      </c>
      <c r="E29" s="1" t="s">
        <v>33</v>
      </c>
      <c r="F29" s="1" t="s">
        <v>68</v>
      </c>
      <c r="G29" s="1" t="s">
        <v>69</v>
      </c>
      <c r="H29" s="1" t="s">
        <v>298</v>
      </c>
      <c r="I29" s="1" t="s">
        <v>36</v>
      </c>
      <c r="J29" s="1" t="s">
        <v>70</v>
      </c>
      <c r="K29" s="1">
        <v>1</v>
      </c>
      <c r="L29" s="1">
        <v>23.7</v>
      </c>
      <c r="M29" s="1">
        <v>43.5</v>
      </c>
      <c r="N29" s="1">
        <v>22.4</v>
      </c>
      <c r="O29" s="1">
        <v>3472</v>
      </c>
      <c r="P29" s="1">
        <v>2567</v>
      </c>
      <c r="Q29" s="1" t="s">
        <v>323</v>
      </c>
      <c r="R29" s="1" t="s">
        <v>40</v>
      </c>
      <c r="S29" s="1">
        <v>65.724000000000004</v>
      </c>
      <c r="T29" s="1">
        <v>0.73907460000000003</v>
      </c>
      <c r="U29" s="1">
        <v>-1.2270000000000001</v>
      </c>
      <c r="W29" s="1">
        <v>1.06</v>
      </c>
      <c r="X29" s="1">
        <v>9.3681616999999999</v>
      </c>
      <c r="AE29" s="1">
        <v>66.231999999999999</v>
      </c>
    </row>
    <row r="30" spans="1:33" x14ac:dyDescent="0.2">
      <c r="A30" s="1" t="s">
        <v>342</v>
      </c>
      <c r="B30" s="1" t="s">
        <v>359</v>
      </c>
      <c r="C30" s="1" t="s">
        <v>360</v>
      </c>
      <c r="D30" s="1">
        <v>7</v>
      </c>
      <c r="E30" s="1" t="s">
        <v>33</v>
      </c>
      <c r="F30" s="1" t="s">
        <v>68</v>
      </c>
      <c r="G30" s="1" t="s">
        <v>69</v>
      </c>
      <c r="H30" s="1" t="s">
        <v>298</v>
      </c>
      <c r="I30" s="1" t="s">
        <v>36</v>
      </c>
      <c r="J30" s="1" t="s">
        <v>70</v>
      </c>
      <c r="K30" s="1">
        <v>2</v>
      </c>
      <c r="L30" s="1">
        <v>93.8</v>
      </c>
      <c r="M30" s="1">
        <v>113.7</v>
      </c>
      <c r="N30" s="1">
        <v>22.1</v>
      </c>
      <c r="O30" s="1">
        <v>3559</v>
      </c>
      <c r="P30" s="1">
        <v>2633</v>
      </c>
      <c r="Q30" s="1" t="s">
        <v>313</v>
      </c>
      <c r="R30" s="1" t="s">
        <v>302</v>
      </c>
      <c r="S30" s="1">
        <v>66.394999999999996</v>
      </c>
      <c r="T30" s="1">
        <v>0.73909449999999999</v>
      </c>
      <c r="U30" s="1">
        <v>-1.2</v>
      </c>
      <c r="W30" s="1">
        <v>1.06</v>
      </c>
      <c r="X30" s="1">
        <v>9.4637010999999998</v>
      </c>
      <c r="AE30" s="1">
        <v>66.908000000000001</v>
      </c>
    </row>
    <row r="31" spans="1:33" x14ac:dyDescent="0.2">
      <c r="A31" s="1" t="s">
        <v>342</v>
      </c>
      <c r="B31" s="1" t="s">
        <v>359</v>
      </c>
      <c r="C31" s="1" t="s">
        <v>360</v>
      </c>
      <c r="D31" s="1">
        <v>7</v>
      </c>
      <c r="E31" s="1" t="s">
        <v>33</v>
      </c>
      <c r="F31" s="1" t="s">
        <v>68</v>
      </c>
      <c r="G31" s="1" t="s">
        <v>69</v>
      </c>
      <c r="H31" s="1" t="s">
        <v>298</v>
      </c>
      <c r="I31" s="1" t="s">
        <v>36</v>
      </c>
      <c r="J31" s="1" t="s">
        <v>70</v>
      </c>
      <c r="K31" s="1">
        <v>3</v>
      </c>
      <c r="L31" s="1">
        <v>158.30000000000001</v>
      </c>
      <c r="M31" s="1">
        <v>180.6</v>
      </c>
      <c r="N31" s="1">
        <v>65.599999999999994</v>
      </c>
      <c r="O31" s="1">
        <v>4049</v>
      </c>
      <c r="P31" s="1">
        <v>3023</v>
      </c>
      <c r="Q31" s="1" t="s">
        <v>320</v>
      </c>
      <c r="R31" s="1" t="s">
        <v>263</v>
      </c>
      <c r="S31" s="1">
        <v>70.259</v>
      </c>
      <c r="T31" s="1">
        <v>0.74585559999999995</v>
      </c>
      <c r="U31" s="1">
        <v>7.9370000000000003</v>
      </c>
      <c r="W31" s="1">
        <v>1.06</v>
      </c>
      <c r="X31" s="1">
        <v>10.019016300000001</v>
      </c>
      <c r="AE31" s="1">
        <v>70.834000000000003</v>
      </c>
    </row>
    <row r="32" spans="1:33" x14ac:dyDescent="0.2">
      <c r="A32" s="1" t="s">
        <v>342</v>
      </c>
      <c r="B32" s="1" t="s">
        <v>359</v>
      </c>
      <c r="C32" s="1" t="s">
        <v>360</v>
      </c>
      <c r="D32" s="1">
        <v>7</v>
      </c>
      <c r="E32" s="1" t="s">
        <v>33</v>
      </c>
      <c r="F32" s="1" t="s">
        <v>68</v>
      </c>
      <c r="G32" s="1" t="s">
        <v>69</v>
      </c>
      <c r="H32" s="1" t="s">
        <v>298</v>
      </c>
      <c r="I32" s="1" t="s">
        <v>36</v>
      </c>
      <c r="J32" s="1" t="s">
        <v>70</v>
      </c>
      <c r="K32" s="1">
        <v>4</v>
      </c>
      <c r="L32" s="1">
        <v>272.3</v>
      </c>
      <c r="M32" s="1">
        <v>289.8</v>
      </c>
      <c r="N32" s="1">
        <v>68.900000000000006</v>
      </c>
      <c r="W32" s="1">
        <v>1.06</v>
      </c>
      <c r="X32" s="1">
        <v>47.682789700000001</v>
      </c>
      <c r="Y32" s="1">
        <v>3351</v>
      </c>
      <c r="Z32" s="1">
        <v>4003</v>
      </c>
      <c r="AA32" s="1">
        <v>4754</v>
      </c>
      <c r="AB32" s="1" t="s">
        <v>340</v>
      </c>
      <c r="AC32" s="1" t="s">
        <v>41</v>
      </c>
      <c r="AD32" s="1">
        <v>67.302000000000007</v>
      </c>
      <c r="AE32" s="1">
        <v>68.385999999999996</v>
      </c>
      <c r="AF32" s="1">
        <v>1.1835888000000001</v>
      </c>
      <c r="AG32" s="1">
        <v>-17.687999999999999</v>
      </c>
    </row>
    <row r="33" spans="1:33" x14ac:dyDescent="0.2">
      <c r="A33" s="1" t="s">
        <v>342</v>
      </c>
      <c r="B33" s="1" t="s">
        <v>359</v>
      </c>
      <c r="C33" s="1" t="s">
        <v>360</v>
      </c>
      <c r="D33" s="1">
        <v>7</v>
      </c>
      <c r="E33" s="1" t="s">
        <v>33</v>
      </c>
      <c r="F33" s="1" t="s">
        <v>68</v>
      </c>
      <c r="G33" s="1" t="s">
        <v>69</v>
      </c>
      <c r="H33" s="1" t="s">
        <v>298</v>
      </c>
      <c r="I33" s="1" t="s">
        <v>36</v>
      </c>
      <c r="J33" s="1" t="s">
        <v>70</v>
      </c>
      <c r="K33" s="1">
        <v>5</v>
      </c>
      <c r="L33" s="1">
        <v>383.9</v>
      </c>
      <c r="M33" s="1">
        <v>403.7</v>
      </c>
      <c r="N33" s="1">
        <v>22.4</v>
      </c>
      <c r="W33" s="1">
        <v>1.06</v>
      </c>
      <c r="X33" s="1">
        <v>62.744731399999999</v>
      </c>
      <c r="Y33" s="1">
        <v>4745</v>
      </c>
      <c r="Z33" s="1">
        <v>5565</v>
      </c>
      <c r="AA33" s="1">
        <v>6622</v>
      </c>
      <c r="AB33" s="1" t="s">
        <v>351</v>
      </c>
      <c r="AC33" s="1" t="s">
        <v>72</v>
      </c>
      <c r="AD33" s="1">
        <v>88.518000000000001</v>
      </c>
      <c r="AE33" s="1">
        <v>89.926000000000002</v>
      </c>
      <c r="AF33" s="1">
        <v>1.1709095</v>
      </c>
      <c r="AG33" s="1">
        <v>-28.41</v>
      </c>
    </row>
    <row r="34" spans="1:33" x14ac:dyDescent="0.2">
      <c r="A34" s="1" t="s">
        <v>342</v>
      </c>
      <c r="B34" s="1" t="s">
        <v>361</v>
      </c>
      <c r="C34" s="1" t="s">
        <v>362</v>
      </c>
      <c r="D34" s="1">
        <v>8</v>
      </c>
      <c r="E34" s="1" t="s">
        <v>33</v>
      </c>
      <c r="F34" s="1" t="s">
        <v>363</v>
      </c>
      <c r="G34" s="1" t="s">
        <v>73</v>
      </c>
      <c r="H34" s="1" t="s">
        <v>298</v>
      </c>
      <c r="I34" s="1" t="s">
        <v>36</v>
      </c>
      <c r="J34" s="1" t="s">
        <v>74</v>
      </c>
      <c r="K34" s="1">
        <v>1</v>
      </c>
      <c r="L34" s="1">
        <v>23.8</v>
      </c>
      <c r="M34" s="1">
        <v>43.7</v>
      </c>
      <c r="N34" s="1">
        <v>22.1</v>
      </c>
      <c r="O34" s="1">
        <v>3500</v>
      </c>
      <c r="P34" s="1">
        <v>2589</v>
      </c>
      <c r="Q34" s="1" t="s">
        <v>322</v>
      </c>
      <c r="R34" s="1" t="s">
        <v>75</v>
      </c>
      <c r="S34" s="1">
        <v>65.698999999999998</v>
      </c>
      <c r="T34" s="1">
        <v>0.73908240000000003</v>
      </c>
      <c r="U34" s="1">
        <v>-1.1659999999999999</v>
      </c>
      <c r="W34" s="1">
        <v>0.81499999999999995</v>
      </c>
      <c r="X34" s="1">
        <v>12.1796659</v>
      </c>
      <c r="AE34" s="1">
        <v>66.206999999999994</v>
      </c>
    </row>
    <row r="35" spans="1:33" x14ac:dyDescent="0.2">
      <c r="A35" s="1" t="s">
        <v>342</v>
      </c>
      <c r="B35" s="1" t="s">
        <v>361</v>
      </c>
      <c r="C35" s="1" t="s">
        <v>362</v>
      </c>
      <c r="D35" s="1">
        <v>8</v>
      </c>
      <c r="E35" s="1" t="s">
        <v>33</v>
      </c>
      <c r="F35" s="1" t="s">
        <v>363</v>
      </c>
      <c r="G35" s="1" t="s">
        <v>73</v>
      </c>
      <c r="H35" s="1" t="s">
        <v>298</v>
      </c>
      <c r="I35" s="1" t="s">
        <v>36</v>
      </c>
      <c r="J35" s="1" t="s">
        <v>74</v>
      </c>
      <c r="K35" s="1">
        <v>2</v>
      </c>
      <c r="L35" s="1">
        <v>93.8</v>
      </c>
      <c r="M35" s="1">
        <v>113.7</v>
      </c>
      <c r="N35" s="1">
        <v>22.1</v>
      </c>
      <c r="O35" s="1">
        <v>3545</v>
      </c>
      <c r="P35" s="1">
        <v>2624</v>
      </c>
      <c r="Q35" s="1" t="s">
        <v>324</v>
      </c>
      <c r="R35" s="1" t="s">
        <v>263</v>
      </c>
      <c r="S35" s="1">
        <v>66.076999999999998</v>
      </c>
      <c r="T35" s="1">
        <v>0.73905739999999998</v>
      </c>
      <c r="U35" s="1">
        <v>-1.2</v>
      </c>
      <c r="W35" s="1">
        <v>0.81499999999999995</v>
      </c>
      <c r="X35" s="1">
        <v>12.2497989</v>
      </c>
      <c r="AE35" s="1">
        <v>66.587999999999994</v>
      </c>
    </row>
    <row r="36" spans="1:33" x14ac:dyDescent="0.2">
      <c r="A36" s="1" t="s">
        <v>342</v>
      </c>
      <c r="B36" s="1" t="s">
        <v>361</v>
      </c>
      <c r="C36" s="1" t="s">
        <v>362</v>
      </c>
      <c r="D36" s="1">
        <v>8</v>
      </c>
      <c r="E36" s="1" t="s">
        <v>33</v>
      </c>
      <c r="F36" s="1" t="s">
        <v>363</v>
      </c>
      <c r="G36" s="1" t="s">
        <v>73</v>
      </c>
      <c r="H36" s="1" t="s">
        <v>298</v>
      </c>
      <c r="I36" s="1" t="s">
        <v>36</v>
      </c>
      <c r="J36" s="1" t="s">
        <v>74</v>
      </c>
      <c r="K36" s="1">
        <v>3</v>
      </c>
      <c r="L36" s="1">
        <v>158.80000000000001</v>
      </c>
      <c r="M36" s="1">
        <v>180.3</v>
      </c>
      <c r="N36" s="1">
        <v>63.1</v>
      </c>
      <c r="O36" s="1">
        <v>2662</v>
      </c>
      <c r="P36" s="1">
        <v>2145</v>
      </c>
      <c r="Q36" s="1" t="s">
        <v>323</v>
      </c>
      <c r="R36" s="1" t="s">
        <v>262</v>
      </c>
      <c r="S36" s="1">
        <v>46.71</v>
      </c>
      <c r="T36" s="1">
        <v>0.80503429999999998</v>
      </c>
      <c r="U36" s="1">
        <v>87.965000000000003</v>
      </c>
      <c r="W36" s="1">
        <v>0.81499999999999995</v>
      </c>
      <c r="X36" s="1">
        <v>8.6687908999999994</v>
      </c>
      <c r="AE36" s="1">
        <v>47.122</v>
      </c>
    </row>
    <row r="37" spans="1:33" x14ac:dyDescent="0.2">
      <c r="A37" s="1" t="s">
        <v>342</v>
      </c>
      <c r="B37" s="1" t="s">
        <v>361</v>
      </c>
      <c r="C37" s="1" t="s">
        <v>362</v>
      </c>
      <c r="D37" s="1">
        <v>8</v>
      </c>
      <c r="E37" s="1" t="s">
        <v>33</v>
      </c>
      <c r="F37" s="1" t="s">
        <v>363</v>
      </c>
      <c r="G37" s="1" t="s">
        <v>73</v>
      </c>
      <c r="H37" s="1" t="s">
        <v>298</v>
      </c>
      <c r="I37" s="1" t="s">
        <v>36</v>
      </c>
      <c r="J37" s="1" t="s">
        <v>74</v>
      </c>
      <c r="K37" s="1">
        <v>4</v>
      </c>
      <c r="L37" s="1">
        <v>272.8</v>
      </c>
      <c r="M37" s="1">
        <v>293.3</v>
      </c>
      <c r="N37" s="1">
        <v>65.7</v>
      </c>
      <c r="W37" s="1">
        <v>0.81499999999999995</v>
      </c>
      <c r="X37" s="1">
        <v>35.925356899999997</v>
      </c>
      <c r="Y37" s="1">
        <v>1966</v>
      </c>
      <c r="Z37" s="1">
        <v>2791</v>
      </c>
      <c r="AA37" s="1">
        <v>2793</v>
      </c>
      <c r="AB37" s="1" t="s">
        <v>340</v>
      </c>
      <c r="AC37" s="1" t="s">
        <v>301</v>
      </c>
      <c r="AD37" s="1">
        <v>38.979999999999997</v>
      </c>
      <c r="AE37" s="1">
        <v>39.697000000000003</v>
      </c>
      <c r="AF37" s="1">
        <v>1.4123247999999999</v>
      </c>
      <c r="AG37" s="1">
        <v>186.17599999999999</v>
      </c>
    </row>
    <row r="38" spans="1:33" x14ac:dyDescent="0.2">
      <c r="A38" s="1" t="s">
        <v>342</v>
      </c>
      <c r="B38" s="1" t="s">
        <v>361</v>
      </c>
      <c r="C38" s="1" t="s">
        <v>362</v>
      </c>
      <c r="D38" s="1">
        <v>8</v>
      </c>
      <c r="E38" s="1" t="s">
        <v>33</v>
      </c>
      <c r="F38" s="1" t="s">
        <v>363</v>
      </c>
      <c r="G38" s="1" t="s">
        <v>73</v>
      </c>
      <c r="H38" s="1" t="s">
        <v>298</v>
      </c>
      <c r="I38" s="1" t="s">
        <v>36</v>
      </c>
      <c r="J38" s="1" t="s">
        <v>74</v>
      </c>
      <c r="K38" s="1">
        <v>5</v>
      </c>
      <c r="L38" s="1">
        <v>383.8</v>
      </c>
      <c r="M38" s="1">
        <v>403.6</v>
      </c>
      <c r="N38" s="1">
        <v>22.6</v>
      </c>
      <c r="W38" s="1">
        <v>0.81499999999999995</v>
      </c>
      <c r="X38" s="1">
        <v>81.649434299999996</v>
      </c>
      <c r="Y38" s="1">
        <v>4714</v>
      </c>
      <c r="Z38" s="1">
        <v>5523</v>
      </c>
      <c r="AA38" s="1">
        <v>6590</v>
      </c>
      <c r="AB38" s="1" t="s">
        <v>60</v>
      </c>
      <c r="AC38" s="1" t="s">
        <v>364</v>
      </c>
      <c r="AD38" s="1">
        <v>88.563999999999993</v>
      </c>
      <c r="AE38" s="1">
        <v>89.972999999999999</v>
      </c>
      <c r="AF38" s="1">
        <v>1.1708738000000001</v>
      </c>
      <c r="AG38" s="1">
        <v>-28.41</v>
      </c>
    </row>
    <row r="39" spans="1:33" x14ac:dyDescent="0.2">
      <c r="A39" s="1" t="s">
        <v>342</v>
      </c>
      <c r="B39" s="1" t="s">
        <v>365</v>
      </c>
      <c r="C39" s="1" t="s">
        <v>366</v>
      </c>
      <c r="D39" s="1">
        <v>9</v>
      </c>
      <c r="E39" s="1" t="s">
        <v>33</v>
      </c>
      <c r="F39" s="1" t="s">
        <v>367</v>
      </c>
      <c r="G39" s="1" t="s">
        <v>78</v>
      </c>
      <c r="H39" s="1" t="s">
        <v>298</v>
      </c>
      <c r="I39" s="1" t="s">
        <v>36</v>
      </c>
      <c r="J39" s="1" t="s">
        <v>79</v>
      </c>
      <c r="K39" s="1">
        <v>1</v>
      </c>
      <c r="L39" s="1">
        <v>23.6</v>
      </c>
      <c r="M39" s="1">
        <v>26.2</v>
      </c>
      <c r="N39" s="1">
        <v>22.4</v>
      </c>
      <c r="O39" s="1">
        <v>3463</v>
      </c>
      <c r="P39" s="1">
        <v>2560</v>
      </c>
      <c r="Q39" s="1" t="s">
        <v>324</v>
      </c>
      <c r="R39" s="1" t="s">
        <v>38</v>
      </c>
      <c r="S39" s="1">
        <v>65.573999999999998</v>
      </c>
      <c r="T39" s="1">
        <v>0.73899930000000003</v>
      </c>
      <c r="U39" s="1">
        <v>-1.175</v>
      </c>
      <c r="W39" s="1">
        <v>1.38</v>
      </c>
      <c r="X39" s="1">
        <v>7.1793668999999998</v>
      </c>
      <c r="AE39" s="1">
        <v>66.081000000000003</v>
      </c>
    </row>
    <row r="40" spans="1:33" x14ac:dyDescent="0.2">
      <c r="A40" s="1" t="s">
        <v>342</v>
      </c>
      <c r="B40" s="1" t="s">
        <v>365</v>
      </c>
      <c r="C40" s="1" t="s">
        <v>366</v>
      </c>
      <c r="D40" s="1">
        <v>9</v>
      </c>
      <c r="E40" s="1" t="s">
        <v>33</v>
      </c>
      <c r="F40" s="1" t="s">
        <v>367</v>
      </c>
      <c r="G40" s="1" t="s">
        <v>78</v>
      </c>
      <c r="H40" s="1" t="s">
        <v>298</v>
      </c>
      <c r="I40" s="1" t="s">
        <v>36</v>
      </c>
      <c r="J40" s="1" t="s">
        <v>79</v>
      </c>
      <c r="K40" s="1">
        <v>2</v>
      </c>
      <c r="L40" s="1">
        <v>93.7</v>
      </c>
      <c r="M40" s="1">
        <v>113.5</v>
      </c>
      <c r="N40" s="1">
        <v>22.4</v>
      </c>
      <c r="O40" s="1">
        <v>3509</v>
      </c>
      <c r="P40" s="1">
        <v>2594</v>
      </c>
      <c r="Q40" s="1" t="s">
        <v>323</v>
      </c>
      <c r="R40" s="1" t="s">
        <v>299</v>
      </c>
      <c r="S40" s="1">
        <v>65.974000000000004</v>
      </c>
      <c r="T40" s="1">
        <v>0.73898090000000005</v>
      </c>
      <c r="U40" s="1">
        <v>-1.2</v>
      </c>
      <c r="W40" s="1">
        <v>1.38</v>
      </c>
      <c r="X40" s="1">
        <v>7.2232459999999996</v>
      </c>
      <c r="AE40" s="1">
        <v>66.484999999999999</v>
      </c>
    </row>
    <row r="41" spans="1:33" x14ac:dyDescent="0.2">
      <c r="A41" s="1" t="s">
        <v>342</v>
      </c>
      <c r="B41" s="1" t="s">
        <v>365</v>
      </c>
      <c r="C41" s="1" t="s">
        <v>366</v>
      </c>
      <c r="D41" s="1">
        <v>9</v>
      </c>
      <c r="E41" s="1" t="s">
        <v>33</v>
      </c>
      <c r="F41" s="1" t="s">
        <v>367</v>
      </c>
      <c r="G41" s="1" t="s">
        <v>78</v>
      </c>
      <c r="H41" s="1" t="s">
        <v>298</v>
      </c>
      <c r="I41" s="1" t="s">
        <v>36</v>
      </c>
      <c r="J41" s="1" t="s">
        <v>79</v>
      </c>
      <c r="K41" s="1">
        <v>3</v>
      </c>
      <c r="L41" s="1">
        <v>159.4</v>
      </c>
      <c r="M41" s="1">
        <v>181.2</v>
      </c>
      <c r="N41" s="1">
        <v>65.099999999999994</v>
      </c>
      <c r="O41" s="1">
        <v>4229</v>
      </c>
      <c r="P41" s="1">
        <v>3268</v>
      </c>
      <c r="Q41" s="1" t="s">
        <v>320</v>
      </c>
      <c r="R41" s="1" t="s">
        <v>263</v>
      </c>
      <c r="S41" s="1">
        <v>72.385000000000005</v>
      </c>
      <c r="T41" s="1">
        <v>0.77188999999999997</v>
      </c>
      <c r="U41" s="1">
        <v>43.28</v>
      </c>
      <c r="W41" s="1">
        <v>1.38</v>
      </c>
      <c r="X41" s="1">
        <v>7.9306023000000003</v>
      </c>
      <c r="AE41" s="1">
        <v>72.995000000000005</v>
      </c>
    </row>
    <row r="42" spans="1:33" x14ac:dyDescent="0.2">
      <c r="A42" s="1" t="s">
        <v>342</v>
      </c>
      <c r="B42" s="1" t="s">
        <v>365</v>
      </c>
      <c r="C42" s="1" t="s">
        <v>366</v>
      </c>
      <c r="D42" s="1">
        <v>9</v>
      </c>
      <c r="E42" s="1" t="s">
        <v>33</v>
      </c>
      <c r="F42" s="1" t="s">
        <v>367</v>
      </c>
      <c r="G42" s="1" t="s">
        <v>78</v>
      </c>
      <c r="H42" s="1" t="s">
        <v>298</v>
      </c>
      <c r="I42" s="1" t="s">
        <v>36</v>
      </c>
      <c r="J42" s="1" t="s">
        <v>79</v>
      </c>
      <c r="K42" s="1">
        <v>4</v>
      </c>
      <c r="L42" s="1">
        <v>273.39999999999998</v>
      </c>
      <c r="M42" s="1">
        <v>291.2</v>
      </c>
      <c r="N42" s="1">
        <v>67.900000000000006</v>
      </c>
      <c r="W42" s="1">
        <v>1.38</v>
      </c>
      <c r="X42" s="1">
        <v>33.766760699999999</v>
      </c>
      <c r="Y42" s="1">
        <v>3124</v>
      </c>
      <c r="Z42" s="1">
        <v>4047</v>
      </c>
      <c r="AA42" s="1">
        <v>4436</v>
      </c>
      <c r="AB42" s="1" t="s">
        <v>340</v>
      </c>
      <c r="AC42" s="1" t="s">
        <v>301</v>
      </c>
      <c r="AD42" s="1">
        <v>62.002000000000002</v>
      </c>
      <c r="AE42" s="1">
        <v>63.063000000000002</v>
      </c>
      <c r="AF42" s="1">
        <v>1.2843119999999999</v>
      </c>
      <c r="AG42" s="1">
        <v>72.039000000000001</v>
      </c>
    </row>
    <row r="43" spans="1:33" x14ac:dyDescent="0.2">
      <c r="A43" s="1" t="s">
        <v>342</v>
      </c>
      <c r="B43" s="1" t="s">
        <v>365</v>
      </c>
      <c r="C43" s="1" t="s">
        <v>366</v>
      </c>
      <c r="D43" s="1">
        <v>9</v>
      </c>
      <c r="E43" s="1" t="s">
        <v>33</v>
      </c>
      <c r="F43" s="1" t="s">
        <v>367</v>
      </c>
      <c r="G43" s="1" t="s">
        <v>78</v>
      </c>
      <c r="H43" s="1" t="s">
        <v>298</v>
      </c>
      <c r="I43" s="1" t="s">
        <v>36</v>
      </c>
      <c r="J43" s="1" t="s">
        <v>79</v>
      </c>
      <c r="K43" s="1">
        <v>5</v>
      </c>
      <c r="L43" s="1">
        <v>384</v>
      </c>
      <c r="M43" s="1">
        <v>387</v>
      </c>
      <c r="N43" s="1">
        <v>22.4</v>
      </c>
      <c r="W43" s="1">
        <v>1.38</v>
      </c>
      <c r="X43" s="1">
        <v>48.0699264</v>
      </c>
      <c r="Y43" s="1">
        <v>4695</v>
      </c>
      <c r="Z43" s="1">
        <v>5500</v>
      </c>
      <c r="AA43" s="1">
        <v>6571</v>
      </c>
      <c r="AB43" s="1" t="s">
        <v>87</v>
      </c>
      <c r="AC43" s="1" t="s">
        <v>72</v>
      </c>
      <c r="AD43" s="1">
        <v>88.287999999999997</v>
      </c>
      <c r="AE43" s="1">
        <v>89.692999999999998</v>
      </c>
      <c r="AF43" s="1">
        <v>1.1709236999999999</v>
      </c>
      <c r="AG43" s="1">
        <v>-28.41</v>
      </c>
    </row>
    <row r="44" spans="1:33" x14ac:dyDescent="0.2">
      <c r="A44" s="1" t="s">
        <v>342</v>
      </c>
      <c r="B44" s="1" t="s">
        <v>368</v>
      </c>
      <c r="C44" s="1" t="s">
        <v>369</v>
      </c>
      <c r="D44" s="1">
        <v>10</v>
      </c>
      <c r="E44" s="1" t="s">
        <v>33</v>
      </c>
      <c r="F44" s="1" t="s">
        <v>370</v>
      </c>
      <c r="G44" s="1" t="s">
        <v>83</v>
      </c>
      <c r="H44" s="1" t="s">
        <v>298</v>
      </c>
      <c r="I44" s="1" t="s">
        <v>36</v>
      </c>
      <c r="J44" s="1" t="s">
        <v>84</v>
      </c>
      <c r="K44" s="1">
        <v>1</v>
      </c>
      <c r="L44" s="1">
        <v>23.8</v>
      </c>
      <c r="M44" s="1">
        <v>43.7</v>
      </c>
      <c r="N44" s="1">
        <v>22.1</v>
      </c>
      <c r="O44" s="1">
        <v>3490</v>
      </c>
      <c r="P44" s="1">
        <v>2581</v>
      </c>
      <c r="Q44" s="1" t="s">
        <v>328</v>
      </c>
      <c r="R44" s="1" t="s">
        <v>310</v>
      </c>
      <c r="S44" s="1">
        <v>65.504000000000005</v>
      </c>
      <c r="T44" s="1">
        <v>0.73905810000000005</v>
      </c>
      <c r="U44" s="1">
        <v>-1.1319999999999999</v>
      </c>
      <c r="W44" s="1">
        <v>1.4139999999999999</v>
      </c>
      <c r="X44" s="1">
        <v>6.9993100999999998</v>
      </c>
      <c r="AE44" s="1">
        <v>66.010999999999996</v>
      </c>
    </row>
    <row r="45" spans="1:33" x14ac:dyDescent="0.2">
      <c r="A45" s="1" t="s">
        <v>342</v>
      </c>
      <c r="B45" s="1" t="s">
        <v>368</v>
      </c>
      <c r="C45" s="1" t="s">
        <v>369</v>
      </c>
      <c r="D45" s="1">
        <v>10</v>
      </c>
      <c r="E45" s="1" t="s">
        <v>33</v>
      </c>
      <c r="F45" s="1" t="s">
        <v>370</v>
      </c>
      <c r="G45" s="1" t="s">
        <v>83</v>
      </c>
      <c r="H45" s="1" t="s">
        <v>298</v>
      </c>
      <c r="I45" s="1" t="s">
        <v>36</v>
      </c>
      <c r="J45" s="1" t="s">
        <v>84</v>
      </c>
      <c r="K45" s="1">
        <v>2</v>
      </c>
      <c r="L45" s="1">
        <v>93.8</v>
      </c>
      <c r="M45" s="1">
        <v>113.6</v>
      </c>
      <c r="N45" s="1">
        <v>22.1</v>
      </c>
      <c r="O45" s="1">
        <v>3540</v>
      </c>
      <c r="P45" s="1">
        <v>2620</v>
      </c>
      <c r="Q45" s="1" t="s">
        <v>326</v>
      </c>
      <c r="R45" s="1" t="s">
        <v>263</v>
      </c>
      <c r="S45" s="1">
        <v>65.891999999999996</v>
      </c>
      <c r="T45" s="1">
        <v>0.739008</v>
      </c>
      <c r="U45" s="1">
        <v>-1.2</v>
      </c>
      <c r="W45" s="1">
        <v>1.4139999999999999</v>
      </c>
      <c r="X45" s="1">
        <v>7.0407466999999997</v>
      </c>
      <c r="AE45" s="1">
        <v>66.400999999999996</v>
      </c>
    </row>
    <row r="46" spans="1:33" x14ac:dyDescent="0.2">
      <c r="A46" s="1" t="s">
        <v>342</v>
      </c>
      <c r="B46" s="1" t="s">
        <v>368</v>
      </c>
      <c r="C46" s="1" t="s">
        <v>369</v>
      </c>
      <c r="D46" s="1">
        <v>10</v>
      </c>
      <c r="E46" s="1" t="s">
        <v>33</v>
      </c>
      <c r="F46" s="1" t="s">
        <v>370</v>
      </c>
      <c r="G46" s="1" t="s">
        <v>83</v>
      </c>
      <c r="H46" s="1" t="s">
        <v>298</v>
      </c>
      <c r="I46" s="1" t="s">
        <v>36</v>
      </c>
      <c r="J46" s="1" t="s">
        <v>84</v>
      </c>
      <c r="K46" s="1">
        <v>3</v>
      </c>
      <c r="L46" s="1">
        <v>158.5</v>
      </c>
      <c r="M46" s="1">
        <v>180.7</v>
      </c>
      <c r="N46" s="1">
        <v>68.400000000000006</v>
      </c>
      <c r="O46" s="1">
        <v>6440</v>
      </c>
      <c r="P46" s="1">
        <v>4848</v>
      </c>
      <c r="Q46" s="1" t="s">
        <v>313</v>
      </c>
      <c r="R46" s="1" t="s">
        <v>262</v>
      </c>
      <c r="S46" s="1">
        <v>110.751</v>
      </c>
      <c r="T46" s="1">
        <v>0.75202630000000004</v>
      </c>
      <c r="U46" s="1">
        <v>16.395</v>
      </c>
      <c r="W46" s="1">
        <v>1.4139999999999999</v>
      </c>
      <c r="X46" s="1">
        <v>11.839832599999999</v>
      </c>
      <c r="AE46" s="1">
        <v>111.66200000000001</v>
      </c>
    </row>
    <row r="47" spans="1:33" x14ac:dyDescent="0.2">
      <c r="A47" s="1" t="s">
        <v>342</v>
      </c>
      <c r="B47" s="1" t="s">
        <v>368</v>
      </c>
      <c r="C47" s="1" t="s">
        <v>369</v>
      </c>
      <c r="D47" s="1">
        <v>10</v>
      </c>
      <c r="E47" s="1" t="s">
        <v>33</v>
      </c>
      <c r="F47" s="1" t="s">
        <v>370</v>
      </c>
      <c r="G47" s="1" t="s">
        <v>83</v>
      </c>
      <c r="H47" s="1" t="s">
        <v>298</v>
      </c>
      <c r="I47" s="1" t="s">
        <v>36</v>
      </c>
      <c r="J47" s="1" t="s">
        <v>84</v>
      </c>
      <c r="K47" s="1">
        <v>4</v>
      </c>
      <c r="L47" s="1">
        <v>272.60000000000002</v>
      </c>
      <c r="M47" s="1">
        <v>288.60000000000002</v>
      </c>
      <c r="N47" s="1">
        <v>69.8</v>
      </c>
      <c r="W47" s="1">
        <v>1.4139999999999999</v>
      </c>
      <c r="X47" s="1">
        <v>43.371461500000002</v>
      </c>
      <c r="Y47" s="1">
        <v>4025</v>
      </c>
      <c r="Z47" s="1">
        <v>4889</v>
      </c>
      <c r="AA47" s="1">
        <v>5711</v>
      </c>
      <c r="AB47" s="1" t="s">
        <v>340</v>
      </c>
      <c r="AC47" s="1" t="s">
        <v>301</v>
      </c>
      <c r="AD47" s="1">
        <v>81.606999999999999</v>
      </c>
      <c r="AE47" s="1">
        <v>82.935000000000002</v>
      </c>
      <c r="AF47" s="1">
        <v>1.2004933</v>
      </c>
      <c r="AG47" s="1">
        <v>-2.6739999999999999</v>
      </c>
    </row>
    <row r="48" spans="1:33" x14ac:dyDescent="0.2">
      <c r="A48" s="1" t="s">
        <v>342</v>
      </c>
      <c r="B48" s="1" t="s">
        <v>368</v>
      </c>
      <c r="C48" s="1" t="s">
        <v>369</v>
      </c>
      <c r="D48" s="1">
        <v>10</v>
      </c>
      <c r="E48" s="1" t="s">
        <v>33</v>
      </c>
      <c r="F48" s="1" t="s">
        <v>370</v>
      </c>
      <c r="G48" s="1" t="s">
        <v>83</v>
      </c>
      <c r="H48" s="1" t="s">
        <v>298</v>
      </c>
      <c r="I48" s="1" t="s">
        <v>36</v>
      </c>
      <c r="J48" s="1" t="s">
        <v>84</v>
      </c>
      <c r="K48" s="1">
        <v>5</v>
      </c>
      <c r="L48" s="1">
        <v>383.9</v>
      </c>
      <c r="M48" s="1">
        <v>403.6</v>
      </c>
      <c r="N48" s="1">
        <v>22.4</v>
      </c>
      <c r="W48" s="1">
        <v>1.4139999999999999</v>
      </c>
      <c r="X48" s="1">
        <v>46.931882299999998</v>
      </c>
      <c r="Y48" s="1">
        <v>4731</v>
      </c>
      <c r="Z48" s="1">
        <v>5548</v>
      </c>
      <c r="AA48" s="1">
        <v>6605</v>
      </c>
      <c r="AB48" s="1" t="s">
        <v>371</v>
      </c>
      <c r="AC48" s="1" t="s">
        <v>306</v>
      </c>
      <c r="AD48" s="1">
        <v>88.322000000000003</v>
      </c>
      <c r="AE48" s="1">
        <v>89.727000000000004</v>
      </c>
      <c r="AF48" s="1">
        <v>1.1709605000000001</v>
      </c>
      <c r="AG48" s="1">
        <v>-28.41</v>
      </c>
    </row>
    <row r="49" spans="1:33" x14ac:dyDescent="0.2">
      <c r="A49" s="1" t="s">
        <v>342</v>
      </c>
      <c r="B49" s="1" t="s">
        <v>372</v>
      </c>
      <c r="C49" s="1" t="s">
        <v>373</v>
      </c>
      <c r="D49" s="1">
        <v>11</v>
      </c>
      <c r="E49" s="1" t="s">
        <v>33</v>
      </c>
      <c r="F49" s="1" t="s">
        <v>374</v>
      </c>
      <c r="G49" s="1" t="s">
        <v>85</v>
      </c>
      <c r="H49" s="1" t="s">
        <v>298</v>
      </c>
      <c r="I49" s="1" t="s">
        <v>36</v>
      </c>
      <c r="J49" s="1" t="s">
        <v>86</v>
      </c>
      <c r="K49" s="1">
        <v>1</v>
      </c>
      <c r="L49" s="1">
        <v>23.7</v>
      </c>
      <c r="M49" s="1">
        <v>43.5</v>
      </c>
      <c r="N49" s="1">
        <v>22.4</v>
      </c>
      <c r="O49" s="1">
        <v>3470</v>
      </c>
      <c r="P49" s="1">
        <v>2564</v>
      </c>
      <c r="Q49" s="1" t="s">
        <v>357</v>
      </c>
      <c r="R49" s="1" t="s">
        <v>81</v>
      </c>
      <c r="S49" s="1">
        <v>65.644999999999996</v>
      </c>
      <c r="T49" s="1">
        <v>0.73897659999999998</v>
      </c>
      <c r="U49" s="1">
        <v>-1.2509999999999999</v>
      </c>
      <c r="W49" s="1">
        <v>1.52</v>
      </c>
      <c r="X49" s="1">
        <v>6.5252229000000002</v>
      </c>
      <c r="AE49" s="1">
        <v>66.153000000000006</v>
      </c>
    </row>
    <row r="50" spans="1:33" x14ac:dyDescent="0.2">
      <c r="A50" s="1" t="s">
        <v>342</v>
      </c>
      <c r="B50" s="1" t="s">
        <v>372</v>
      </c>
      <c r="C50" s="1" t="s">
        <v>373</v>
      </c>
      <c r="D50" s="1">
        <v>11</v>
      </c>
      <c r="E50" s="1" t="s">
        <v>33</v>
      </c>
      <c r="F50" s="1" t="s">
        <v>374</v>
      </c>
      <c r="G50" s="1" t="s">
        <v>85</v>
      </c>
      <c r="H50" s="1" t="s">
        <v>298</v>
      </c>
      <c r="I50" s="1" t="s">
        <v>36</v>
      </c>
      <c r="J50" s="1" t="s">
        <v>86</v>
      </c>
      <c r="K50" s="1">
        <v>2</v>
      </c>
      <c r="L50" s="1">
        <v>93.8</v>
      </c>
      <c r="M50" s="1">
        <v>113.7</v>
      </c>
      <c r="N50" s="1">
        <v>22.1</v>
      </c>
      <c r="O50" s="1">
        <v>3534</v>
      </c>
      <c r="P50" s="1">
        <v>2614</v>
      </c>
      <c r="Q50" s="1" t="s">
        <v>321</v>
      </c>
      <c r="R50" s="1" t="s">
        <v>262</v>
      </c>
      <c r="S50" s="1">
        <v>65.918999999999997</v>
      </c>
      <c r="T50" s="1">
        <v>0.73901450000000002</v>
      </c>
      <c r="U50" s="1">
        <v>-1.2</v>
      </c>
      <c r="W50" s="1">
        <v>1.52</v>
      </c>
      <c r="X50" s="1">
        <v>6.5524326999999998</v>
      </c>
      <c r="AE50" s="1">
        <v>66.429000000000002</v>
      </c>
    </row>
    <row r="51" spans="1:33" x14ac:dyDescent="0.2">
      <c r="A51" s="1" t="s">
        <v>342</v>
      </c>
      <c r="B51" s="1" t="s">
        <v>372</v>
      </c>
      <c r="C51" s="1" t="s">
        <v>373</v>
      </c>
      <c r="D51" s="1">
        <v>11</v>
      </c>
      <c r="E51" s="1" t="s">
        <v>33</v>
      </c>
      <c r="F51" s="1" t="s">
        <v>374</v>
      </c>
      <c r="G51" s="1" t="s">
        <v>85</v>
      </c>
      <c r="H51" s="1" t="s">
        <v>298</v>
      </c>
      <c r="I51" s="1" t="s">
        <v>36</v>
      </c>
      <c r="J51" s="1" t="s">
        <v>86</v>
      </c>
      <c r="K51" s="1">
        <v>3</v>
      </c>
      <c r="L51" s="1">
        <v>158.19999999999999</v>
      </c>
      <c r="M51" s="1">
        <v>180.7</v>
      </c>
      <c r="N51" s="1">
        <v>68.599999999999994</v>
      </c>
      <c r="O51" s="1">
        <v>6973</v>
      </c>
      <c r="P51" s="1">
        <v>5250</v>
      </c>
      <c r="Q51" s="1" t="s">
        <v>323</v>
      </c>
      <c r="R51" s="1" t="s">
        <v>38</v>
      </c>
      <c r="S51" s="1">
        <v>119.175</v>
      </c>
      <c r="T51" s="1">
        <v>0.75209499999999996</v>
      </c>
      <c r="U51" s="1">
        <v>16.478999999999999</v>
      </c>
      <c r="W51" s="1">
        <v>1.52</v>
      </c>
      <c r="X51" s="1">
        <v>11.8519513</v>
      </c>
      <c r="AE51" s="1">
        <v>120.155</v>
      </c>
    </row>
    <row r="52" spans="1:33" x14ac:dyDescent="0.2">
      <c r="A52" s="1" t="s">
        <v>342</v>
      </c>
      <c r="B52" s="1" t="s">
        <v>372</v>
      </c>
      <c r="C52" s="1" t="s">
        <v>373</v>
      </c>
      <c r="D52" s="1">
        <v>11</v>
      </c>
      <c r="E52" s="1" t="s">
        <v>33</v>
      </c>
      <c r="F52" s="1" t="s">
        <v>374</v>
      </c>
      <c r="G52" s="1" t="s">
        <v>85</v>
      </c>
      <c r="H52" s="1" t="s">
        <v>298</v>
      </c>
      <c r="I52" s="1" t="s">
        <v>36</v>
      </c>
      <c r="J52" s="1" t="s">
        <v>86</v>
      </c>
      <c r="K52" s="1">
        <v>4</v>
      </c>
      <c r="L52" s="1">
        <v>272.5</v>
      </c>
      <c r="M52" s="1">
        <v>287.5</v>
      </c>
      <c r="N52" s="1">
        <v>70.3</v>
      </c>
      <c r="W52" s="1">
        <v>1.52</v>
      </c>
      <c r="X52" s="1">
        <v>43.338381200000001</v>
      </c>
      <c r="Y52" s="1">
        <v>4305</v>
      </c>
      <c r="Z52" s="1">
        <v>5244</v>
      </c>
      <c r="AA52" s="1">
        <v>6108</v>
      </c>
      <c r="AB52" s="1" t="s">
        <v>48</v>
      </c>
      <c r="AC52" s="1" t="s">
        <v>76</v>
      </c>
      <c r="AD52" s="1">
        <v>87.643000000000001</v>
      </c>
      <c r="AE52" s="1">
        <v>89.069000000000003</v>
      </c>
      <c r="AF52" s="1">
        <v>1.2011845999999999</v>
      </c>
      <c r="AG52" s="1">
        <v>-2.093</v>
      </c>
    </row>
    <row r="53" spans="1:33" x14ac:dyDescent="0.2">
      <c r="A53" s="1" t="s">
        <v>342</v>
      </c>
      <c r="B53" s="1" t="s">
        <v>372</v>
      </c>
      <c r="C53" s="1" t="s">
        <v>373</v>
      </c>
      <c r="D53" s="1">
        <v>11</v>
      </c>
      <c r="E53" s="1" t="s">
        <v>33</v>
      </c>
      <c r="F53" s="1" t="s">
        <v>374</v>
      </c>
      <c r="G53" s="1" t="s">
        <v>85</v>
      </c>
      <c r="H53" s="1" t="s">
        <v>298</v>
      </c>
      <c r="I53" s="1" t="s">
        <v>36</v>
      </c>
      <c r="J53" s="1" t="s">
        <v>86</v>
      </c>
      <c r="K53" s="1">
        <v>5</v>
      </c>
      <c r="L53" s="1">
        <v>383.8</v>
      </c>
      <c r="M53" s="1">
        <v>386.3</v>
      </c>
      <c r="N53" s="1">
        <v>22.6</v>
      </c>
      <c r="W53" s="1">
        <v>1.52</v>
      </c>
      <c r="X53" s="1">
        <v>43.792203100000002</v>
      </c>
      <c r="Y53" s="1">
        <v>4709</v>
      </c>
      <c r="Z53" s="1">
        <v>5516</v>
      </c>
      <c r="AA53" s="1">
        <v>6588</v>
      </c>
      <c r="AB53" s="1" t="s">
        <v>72</v>
      </c>
      <c r="AC53" s="1" t="s">
        <v>375</v>
      </c>
      <c r="AD53" s="1">
        <v>88.590999999999994</v>
      </c>
      <c r="AE53" s="1">
        <v>90</v>
      </c>
      <c r="AF53" s="1">
        <v>1.1709989000000001</v>
      </c>
      <c r="AG53" s="1">
        <v>-28.41</v>
      </c>
    </row>
    <row r="54" spans="1:33" x14ac:dyDescent="0.2">
      <c r="A54" s="1" t="s">
        <v>342</v>
      </c>
      <c r="B54" s="1" t="s">
        <v>376</v>
      </c>
      <c r="C54" s="1" t="s">
        <v>377</v>
      </c>
      <c r="D54" s="1">
        <v>12</v>
      </c>
      <c r="E54" s="1" t="s">
        <v>33</v>
      </c>
      <c r="F54" s="1" t="s">
        <v>378</v>
      </c>
      <c r="G54" s="1" t="s">
        <v>88</v>
      </c>
      <c r="H54" s="1" t="s">
        <v>298</v>
      </c>
      <c r="I54" s="1" t="s">
        <v>36</v>
      </c>
      <c r="J54" s="1" t="s">
        <v>89</v>
      </c>
      <c r="K54" s="1">
        <v>1</v>
      </c>
      <c r="L54" s="1">
        <v>23.8</v>
      </c>
      <c r="M54" s="1">
        <v>43.7</v>
      </c>
      <c r="N54" s="1">
        <v>22.1</v>
      </c>
      <c r="O54" s="1">
        <v>3515</v>
      </c>
      <c r="P54" s="1">
        <v>2601</v>
      </c>
      <c r="Q54" s="1" t="s">
        <v>327</v>
      </c>
      <c r="R54" s="1" t="s">
        <v>98</v>
      </c>
      <c r="S54" s="1">
        <v>65.765000000000001</v>
      </c>
      <c r="T54" s="1">
        <v>0.73901019999999995</v>
      </c>
      <c r="U54" s="1">
        <v>-1.157</v>
      </c>
      <c r="W54" s="1">
        <v>0.625</v>
      </c>
      <c r="X54" s="1">
        <v>15.898249099999999</v>
      </c>
      <c r="AE54" s="1">
        <v>66.272999999999996</v>
      </c>
    </row>
    <row r="55" spans="1:33" x14ac:dyDescent="0.2">
      <c r="A55" s="1" t="s">
        <v>342</v>
      </c>
      <c r="B55" s="1" t="s">
        <v>376</v>
      </c>
      <c r="C55" s="1" t="s">
        <v>377</v>
      </c>
      <c r="D55" s="1">
        <v>12</v>
      </c>
      <c r="E55" s="1" t="s">
        <v>33</v>
      </c>
      <c r="F55" s="1" t="s">
        <v>378</v>
      </c>
      <c r="G55" s="1" t="s">
        <v>88</v>
      </c>
      <c r="H55" s="1" t="s">
        <v>298</v>
      </c>
      <c r="I55" s="1" t="s">
        <v>36</v>
      </c>
      <c r="J55" s="1" t="s">
        <v>89</v>
      </c>
      <c r="K55" s="1">
        <v>2</v>
      </c>
      <c r="L55" s="1">
        <v>93.8</v>
      </c>
      <c r="M55" s="1">
        <v>113.6</v>
      </c>
      <c r="N55" s="1">
        <v>22.1</v>
      </c>
      <c r="O55" s="1">
        <v>3527</v>
      </c>
      <c r="P55" s="1">
        <v>2609</v>
      </c>
      <c r="Q55" s="1" t="s">
        <v>321</v>
      </c>
      <c r="R55" s="1" t="s">
        <v>262</v>
      </c>
      <c r="S55" s="1">
        <v>65.989999999999995</v>
      </c>
      <c r="T55" s="1">
        <v>0.73897829999999998</v>
      </c>
      <c r="U55" s="1">
        <v>-1.2</v>
      </c>
      <c r="W55" s="1">
        <v>0.625</v>
      </c>
      <c r="X55" s="1">
        <v>15.952878399999999</v>
      </c>
      <c r="AE55" s="1">
        <v>66.501000000000005</v>
      </c>
    </row>
    <row r="56" spans="1:33" x14ac:dyDescent="0.2">
      <c r="A56" s="1" t="s">
        <v>342</v>
      </c>
      <c r="B56" s="1" t="s">
        <v>376</v>
      </c>
      <c r="C56" s="1" t="s">
        <v>377</v>
      </c>
      <c r="D56" s="1">
        <v>12</v>
      </c>
      <c r="E56" s="1" t="s">
        <v>33</v>
      </c>
      <c r="F56" s="1" t="s">
        <v>378</v>
      </c>
      <c r="G56" s="1" t="s">
        <v>88</v>
      </c>
      <c r="H56" s="1" t="s">
        <v>298</v>
      </c>
      <c r="I56" s="1" t="s">
        <v>36</v>
      </c>
      <c r="J56" s="1" t="s">
        <v>89</v>
      </c>
      <c r="K56" s="1">
        <v>3</v>
      </c>
      <c r="L56" s="1">
        <v>159.19999999999999</v>
      </c>
      <c r="M56" s="1">
        <v>180.2</v>
      </c>
      <c r="N56" s="1">
        <v>61.4</v>
      </c>
      <c r="O56" s="1">
        <v>1975</v>
      </c>
      <c r="P56" s="1">
        <v>1581</v>
      </c>
      <c r="Q56" s="1" t="s">
        <v>323</v>
      </c>
      <c r="R56" s="1" t="s">
        <v>38</v>
      </c>
      <c r="S56" s="1">
        <v>34.674999999999997</v>
      </c>
      <c r="T56" s="1">
        <v>0.79949720000000002</v>
      </c>
      <c r="U56" s="1">
        <v>80.596999999999994</v>
      </c>
      <c r="W56" s="1">
        <v>0.625</v>
      </c>
      <c r="X56" s="1">
        <v>8.3921969999999995</v>
      </c>
      <c r="AE56" s="1">
        <v>34.984000000000002</v>
      </c>
    </row>
    <row r="57" spans="1:33" x14ac:dyDescent="0.2">
      <c r="A57" s="1" t="s">
        <v>342</v>
      </c>
      <c r="B57" s="1" t="s">
        <v>376</v>
      </c>
      <c r="C57" s="1" t="s">
        <v>377</v>
      </c>
      <c r="D57" s="1">
        <v>12</v>
      </c>
      <c r="E57" s="1" t="s">
        <v>33</v>
      </c>
      <c r="F57" s="1" t="s">
        <v>378</v>
      </c>
      <c r="G57" s="1" t="s">
        <v>88</v>
      </c>
      <c r="H57" s="1" t="s">
        <v>298</v>
      </c>
      <c r="I57" s="1" t="s">
        <v>36</v>
      </c>
      <c r="J57" s="1" t="s">
        <v>89</v>
      </c>
      <c r="K57" s="1">
        <v>4</v>
      </c>
      <c r="L57" s="1">
        <v>273.5</v>
      </c>
      <c r="M57" s="1">
        <v>295.39999999999998</v>
      </c>
      <c r="N57" s="1">
        <v>63.2</v>
      </c>
      <c r="W57" s="1">
        <v>0.625</v>
      </c>
      <c r="X57" s="1">
        <v>32.398883499999997</v>
      </c>
      <c r="Y57" s="1">
        <v>1374</v>
      </c>
      <c r="Z57" s="1">
        <v>1943</v>
      </c>
      <c r="AA57" s="1">
        <v>1955</v>
      </c>
      <c r="AB57" s="1" t="s">
        <v>340</v>
      </c>
      <c r="AC57" s="1" t="s">
        <v>301</v>
      </c>
      <c r="AD57" s="1">
        <v>27.016999999999999</v>
      </c>
      <c r="AE57" s="1">
        <v>27.513999999999999</v>
      </c>
      <c r="AF57" s="1">
        <v>1.410015</v>
      </c>
      <c r="AG57" s="1">
        <v>183.83199999999999</v>
      </c>
    </row>
    <row r="58" spans="1:33" x14ac:dyDescent="0.2">
      <c r="A58" s="1" t="s">
        <v>342</v>
      </c>
      <c r="B58" s="1" t="s">
        <v>376</v>
      </c>
      <c r="C58" s="1" t="s">
        <v>377</v>
      </c>
      <c r="D58" s="1">
        <v>12</v>
      </c>
      <c r="E58" s="1" t="s">
        <v>33</v>
      </c>
      <c r="F58" s="1" t="s">
        <v>378</v>
      </c>
      <c r="G58" s="1" t="s">
        <v>88</v>
      </c>
      <c r="H58" s="1" t="s">
        <v>298</v>
      </c>
      <c r="I58" s="1" t="s">
        <v>36</v>
      </c>
      <c r="J58" s="1" t="s">
        <v>89</v>
      </c>
      <c r="K58" s="1">
        <v>5</v>
      </c>
      <c r="L58" s="1">
        <v>383.9</v>
      </c>
      <c r="M58" s="1">
        <v>403.7</v>
      </c>
      <c r="N58" s="1">
        <v>22.4</v>
      </c>
      <c r="W58" s="1">
        <v>0.625</v>
      </c>
      <c r="X58" s="1">
        <v>106.103514</v>
      </c>
      <c r="Y58" s="1">
        <v>4728</v>
      </c>
      <c r="Z58" s="1">
        <v>5542</v>
      </c>
      <c r="AA58" s="1">
        <v>6608</v>
      </c>
      <c r="AB58" s="1" t="s">
        <v>358</v>
      </c>
      <c r="AC58" s="1" t="s">
        <v>77</v>
      </c>
      <c r="AD58" s="1">
        <v>88.259</v>
      </c>
      <c r="AE58" s="1">
        <v>89.662999999999997</v>
      </c>
      <c r="AF58" s="1">
        <v>1.1710879999999999</v>
      </c>
      <c r="AG58" s="1">
        <v>-28.41</v>
      </c>
    </row>
    <row r="59" spans="1:33" x14ac:dyDescent="0.2">
      <c r="A59" s="1" t="s">
        <v>342</v>
      </c>
      <c r="B59" s="1" t="s">
        <v>379</v>
      </c>
      <c r="C59" s="1" t="s">
        <v>380</v>
      </c>
      <c r="D59" s="1">
        <v>13</v>
      </c>
      <c r="E59" s="1" t="s">
        <v>33</v>
      </c>
      <c r="F59" s="1" t="s">
        <v>381</v>
      </c>
      <c r="G59" s="1" t="s">
        <v>90</v>
      </c>
      <c r="H59" s="1" t="s">
        <v>298</v>
      </c>
      <c r="I59" s="1" t="s">
        <v>36</v>
      </c>
      <c r="J59" s="1" t="s">
        <v>91</v>
      </c>
      <c r="K59" s="1">
        <v>1</v>
      </c>
      <c r="L59" s="1">
        <v>23.8</v>
      </c>
      <c r="M59" s="1">
        <v>43.6</v>
      </c>
      <c r="N59" s="1">
        <v>22.1</v>
      </c>
      <c r="O59" s="1">
        <v>3538</v>
      </c>
      <c r="P59" s="1">
        <v>2618</v>
      </c>
      <c r="Q59" s="1" t="s">
        <v>309</v>
      </c>
      <c r="R59" s="1" t="s">
        <v>59</v>
      </c>
      <c r="S59" s="1">
        <v>66.287999999999997</v>
      </c>
      <c r="T59" s="1">
        <v>0.73896519999999999</v>
      </c>
      <c r="U59" s="1">
        <v>-1.135</v>
      </c>
      <c r="W59" s="1">
        <v>1.141</v>
      </c>
      <c r="X59" s="1">
        <v>8.7778449999999992</v>
      </c>
      <c r="AE59" s="1">
        <v>66.801000000000002</v>
      </c>
    </row>
    <row r="60" spans="1:33" x14ac:dyDescent="0.2">
      <c r="A60" s="1" t="s">
        <v>342</v>
      </c>
      <c r="B60" s="1" t="s">
        <v>379</v>
      </c>
      <c r="C60" s="1" t="s">
        <v>380</v>
      </c>
      <c r="D60" s="1">
        <v>13</v>
      </c>
      <c r="E60" s="1" t="s">
        <v>33</v>
      </c>
      <c r="F60" s="1" t="s">
        <v>381</v>
      </c>
      <c r="G60" s="1" t="s">
        <v>90</v>
      </c>
      <c r="H60" s="1" t="s">
        <v>298</v>
      </c>
      <c r="I60" s="1" t="s">
        <v>36</v>
      </c>
      <c r="J60" s="1" t="s">
        <v>91</v>
      </c>
      <c r="K60" s="1">
        <v>2</v>
      </c>
      <c r="L60" s="1">
        <v>93.9</v>
      </c>
      <c r="M60" s="1">
        <v>113.7</v>
      </c>
      <c r="N60" s="1">
        <v>22.1</v>
      </c>
      <c r="O60" s="1">
        <v>3546</v>
      </c>
      <c r="P60" s="1">
        <v>2619</v>
      </c>
      <c r="Q60" s="1" t="s">
        <v>309</v>
      </c>
      <c r="R60" s="1" t="s">
        <v>59</v>
      </c>
      <c r="S60" s="1">
        <v>66.475999999999999</v>
      </c>
      <c r="T60" s="1">
        <v>0.73891680000000004</v>
      </c>
      <c r="U60" s="1">
        <v>-1.2</v>
      </c>
      <c r="W60" s="1">
        <v>1.141</v>
      </c>
      <c r="X60" s="1">
        <v>8.8027166999999995</v>
      </c>
      <c r="AE60" s="1">
        <v>66.989999999999995</v>
      </c>
    </row>
    <row r="61" spans="1:33" x14ac:dyDescent="0.2">
      <c r="A61" s="1" t="s">
        <v>342</v>
      </c>
      <c r="B61" s="1" t="s">
        <v>379</v>
      </c>
      <c r="C61" s="1" t="s">
        <v>380</v>
      </c>
      <c r="D61" s="1">
        <v>13</v>
      </c>
      <c r="E61" s="1" t="s">
        <v>33</v>
      </c>
      <c r="F61" s="1" t="s">
        <v>381</v>
      </c>
      <c r="G61" s="1" t="s">
        <v>90</v>
      </c>
      <c r="H61" s="1" t="s">
        <v>298</v>
      </c>
      <c r="I61" s="1" t="s">
        <v>36</v>
      </c>
      <c r="J61" s="1" t="s">
        <v>91</v>
      </c>
      <c r="K61" s="1">
        <v>3</v>
      </c>
      <c r="L61" s="1">
        <v>155.9</v>
      </c>
      <c r="M61" s="1">
        <v>178.7</v>
      </c>
      <c r="N61" s="1">
        <v>65.099999999999994</v>
      </c>
      <c r="O61" s="1">
        <v>3244</v>
      </c>
      <c r="P61" s="1">
        <v>2430</v>
      </c>
      <c r="Q61" s="1" t="s">
        <v>312</v>
      </c>
      <c r="R61" s="1" t="s">
        <v>302</v>
      </c>
      <c r="S61" s="1">
        <v>57.601999999999997</v>
      </c>
      <c r="T61" s="1">
        <v>0.7484442</v>
      </c>
      <c r="U61" s="1">
        <v>11.678000000000001</v>
      </c>
      <c r="W61" s="1">
        <v>1.141</v>
      </c>
      <c r="X61" s="1">
        <v>7.6320272999999998</v>
      </c>
      <c r="AE61" s="1">
        <v>58.081000000000003</v>
      </c>
    </row>
    <row r="62" spans="1:33" x14ac:dyDescent="0.2">
      <c r="A62" s="1" t="s">
        <v>342</v>
      </c>
      <c r="B62" s="1" t="s">
        <v>379</v>
      </c>
      <c r="C62" s="1" t="s">
        <v>380</v>
      </c>
      <c r="D62" s="1">
        <v>13</v>
      </c>
      <c r="E62" s="1" t="s">
        <v>33</v>
      </c>
      <c r="F62" s="1" t="s">
        <v>381</v>
      </c>
      <c r="G62" s="1" t="s">
        <v>90</v>
      </c>
      <c r="H62" s="1" t="s">
        <v>298</v>
      </c>
      <c r="I62" s="1" t="s">
        <v>36</v>
      </c>
      <c r="J62" s="1" t="s">
        <v>91</v>
      </c>
      <c r="K62" s="1">
        <v>4</v>
      </c>
      <c r="L62" s="1">
        <v>270.39999999999998</v>
      </c>
      <c r="M62" s="1">
        <v>290</v>
      </c>
      <c r="N62" s="1">
        <v>67.599999999999994</v>
      </c>
      <c r="W62" s="1">
        <v>1.141</v>
      </c>
      <c r="X62" s="1">
        <v>33.6784301</v>
      </c>
      <c r="Y62" s="1">
        <v>2547</v>
      </c>
      <c r="Z62" s="1">
        <v>3038</v>
      </c>
      <c r="AA62" s="1">
        <v>3621</v>
      </c>
      <c r="AB62" s="1" t="s">
        <v>339</v>
      </c>
      <c r="AC62" s="1" t="s">
        <v>41</v>
      </c>
      <c r="AD62" s="1">
        <v>51.213000000000001</v>
      </c>
      <c r="AE62" s="1">
        <v>52.039000000000001</v>
      </c>
      <c r="AF62" s="1">
        <v>1.1848086</v>
      </c>
      <c r="AG62" s="1">
        <v>-16.803999999999998</v>
      </c>
    </row>
    <row r="63" spans="1:33" x14ac:dyDescent="0.2">
      <c r="A63" s="1" t="s">
        <v>342</v>
      </c>
      <c r="B63" s="1" t="s">
        <v>379</v>
      </c>
      <c r="C63" s="1" t="s">
        <v>380</v>
      </c>
      <c r="D63" s="1">
        <v>13</v>
      </c>
      <c r="E63" s="1" t="s">
        <v>33</v>
      </c>
      <c r="F63" s="1" t="s">
        <v>381</v>
      </c>
      <c r="G63" s="1" t="s">
        <v>90</v>
      </c>
      <c r="H63" s="1" t="s">
        <v>298</v>
      </c>
      <c r="I63" s="1" t="s">
        <v>36</v>
      </c>
      <c r="J63" s="1" t="s">
        <v>91</v>
      </c>
      <c r="K63" s="1">
        <v>5</v>
      </c>
      <c r="L63" s="1">
        <v>384</v>
      </c>
      <c r="M63" s="1">
        <v>386.8</v>
      </c>
      <c r="N63" s="1">
        <v>22.4</v>
      </c>
      <c r="W63" s="1">
        <v>1.141</v>
      </c>
      <c r="X63" s="1">
        <v>58.097891599999997</v>
      </c>
      <c r="Y63" s="1">
        <v>4708</v>
      </c>
      <c r="Z63" s="1">
        <v>5514</v>
      </c>
      <c r="AA63" s="1">
        <v>6588</v>
      </c>
      <c r="AB63" s="1" t="s">
        <v>66</v>
      </c>
      <c r="AC63" s="1" t="s">
        <v>364</v>
      </c>
      <c r="AD63" s="1">
        <v>88.225999999999999</v>
      </c>
      <c r="AE63" s="1">
        <v>89.63</v>
      </c>
      <c r="AF63" s="1">
        <v>1.1710491999999999</v>
      </c>
      <c r="AG63" s="1">
        <v>-28.41</v>
      </c>
    </row>
    <row r="64" spans="1:33" x14ac:dyDescent="0.2">
      <c r="A64" s="1" t="s">
        <v>342</v>
      </c>
      <c r="B64" s="1" t="s">
        <v>382</v>
      </c>
      <c r="C64" s="1" t="s">
        <v>383</v>
      </c>
      <c r="D64" s="1">
        <v>14</v>
      </c>
      <c r="E64" s="1" t="s">
        <v>33</v>
      </c>
      <c r="F64" s="1" t="s">
        <v>384</v>
      </c>
      <c r="G64" s="1" t="s">
        <v>92</v>
      </c>
      <c r="H64" s="1" t="s">
        <v>298</v>
      </c>
      <c r="I64" s="1" t="s">
        <v>36</v>
      </c>
      <c r="J64" s="1" t="s">
        <v>93</v>
      </c>
      <c r="K64" s="1">
        <v>1</v>
      </c>
      <c r="L64" s="1">
        <v>23.8</v>
      </c>
      <c r="M64" s="1">
        <v>43.6</v>
      </c>
      <c r="N64" s="1">
        <v>22.1</v>
      </c>
      <c r="O64" s="1">
        <v>3510</v>
      </c>
      <c r="P64" s="1">
        <v>2597</v>
      </c>
      <c r="Q64" s="1" t="s">
        <v>313</v>
      </c>
      <c r="R64" s="1" t="s">
        <v>302</v>
      </c>
      <c r="S64" s="1">
        <v>65.84</v>
      </c>
      <c r="T64" s="1">
        <v>0.73892190000000002</v>
      </c>
      <c r="U64" s="1">
        <v>-1.19</v>
      </c>
      <c r="W64" s="1">
        <v>1.4390000000000001</v>
      </c>
      <c r="X64" s="1">
        <v>6.9128809999999996</v>
      </c>
      <c r="AE64" s="1">
        <v>66.347999999999999</v>
      </c>
    </row>
    <row r="65" spans="1:33" x14ac:dyDescent="0.2">
      <c r="A65" s="1" t="s">
        <v>342</v>
      </c>
      <c r="B65" s="1" t="s">
        <v>382</v>
      </c>
      <c r="C65" s="1" t="s">
        <v>383</v>
      </c>
      <c r="D65" s="1">
        <v>14</v>
      </c>
      <c r="E65" s="1" t="s">
        <v>33</v>
      </c>
      <c r="F65" s="1" t="s">
        <v>384</v>
      </c>
      <c r="G65" s="1" t="s">
        <v>92</v>
      </c>
      <c r="H65" s="1" t="s">
        <v>298</v>
      </c>
      <c r="I65" s="1" t="s">
        <v>36</v>
      </c>
      <c r="J65" s="1" t="s">
        <v>93</v>
      </c>
      <c r="K65" s="1">
        <v>2</v>
      </c>
      <c r="L65" s="1">
        <v>93.7</v>
      </c>
      <c r="M65" s="1">
        <v>113.6</v>
      </c>
      <c r="N65" s="1">
        <v>22.1</v>
      </c>
      <c r="O65" s="1">
        <v>3527</v>
      </c>
      <c r="P65" s="1">
        <v>2608</v>
      </c>
      <c r="Q65" s="1" t="s">
        <v>313</v>
      </c>
      <c r="R65" s="1" t="s">
        <v>47</v>
      </c>
      <c r="S65" s="1">
        <v>66.070999999999998</v>
      </c>
      <c r="T65" s="1">
        <v>0.73891430000000002</v>
      </c>
      <c r="U65" s="1">
        <v>-1.2</v>
      </c>
      <c r="W65" s="1">
        <v>1.4390000000000001</v>
      </c>
      <c r="X65" s="1">
        <v>6.9372144000000002</v>
      </c>
      <c r="AE65" s="1">
        <v>66.581999999999994</v>
      </c>
    </row>
    <row r="66" spans="1:33" x14ac:dyDescent="0.2">
      <c r="A66" s="1" t="s">
        <v>342</v>
      </c>
      <c r="B66" s="1" t="s">
        <v>382</v>
      </c>
      <c r="C66" s="1" t="s">
        <v>383</v>
      </c>
      <c r="D66" s="1">
        <v>14</v>
      </c>
      <c r="E66" s="1" t="s">
        <v>33</v>
      </c>
      <c r="F66" s="1" t="s">
        <v>384</v>
      </c>
      <c r="G66" s="1" t="s">
        <v>92</v>
      </c>
      <c r="H66" s="1" t="s">
        <v>298</v>
      </c>
      <c r="I66" s="1" t="s">
        <v>36</v>
      </c>
      <c r="J66" s="1" t="s">
        <v>93</v>
      </c>
      <c r="K66" s="1">
        <v>3</v>
      </c>
      <c r="L66" s="1">
        <v>155.4</v>
      </c>
      <c r="M66" s="1">
        <v>178.7</v>
      </c>
      <c r="N66" s="1">
        <v>69.099999999999994</v>
      </c>
      <c r="O66" s="1">
        <v>6326</v>
      </c>
      <c r="P66" s="1">
        <v>4748</v>
      </c>
      <c r="Q66" s="1" t="s">
        <v>309</v>
      </c>
      <c r="R66" s="1" t="s">
        <v>299</v>
      </c>
      <c r="S66" s="1">
        <v>112.069</v>
      </c>
      <c r="T66" s="1">
        <v>0.74990310000000004</v>
      </c>
      <c r="U66" s="1">
        <v>13.654</v>
      </c>
      <c r="W66" s="1">
        <v>1.4390000000000001</v>
      </c>
      <c r="X66" s="1">
        <v>11.7725364</v>
      </c>
      <c r="AE66" s="1">
        <v>112.99</v>
      </c>
    </row>
    <row r="67" spans="1:33" x14ac:dyDescent="0.2">
      <c r="A67" s="1" t="s">
        <v>342</v>
      </c>
      <c r="B67" s="1" t="s">
        <v>382</v>
      </c>
      <c r="C67" s="1" t="s">
        <v>383</v>
      </c>
      <c r="D67" s="1">
        <v>14</v>
      </c>
      <c r="E67" s="1" t="s">
        <v>33</v>
      </c>
      <c r="F67" s="1" t="s">
        <v>384</v>
      </c>
      <c r="G67" s="1" t="s">
        <v>92</v>
      </c>
      <c r="H67" s="1" t="s">
        <v>298</v>
      </c>
      <c r="I67" s="1" t="s">
        <v>36</v>
      </c>
      <c r="J67" s="1" t="s">
        <v>93</v>
      </c>
      <c r="K67" s="1">
        <v>4</v>
      </c>
      <c r="L67" s="1">
        <v>270.10000000000002</v>
      </c>
      <c r="M67" s="1">
        <v>286.60000000000002</v>
      </c>
      <c r="N67" s="1">
        <v>70.8</v>
      </c>
      <c r="W67" s="1">
        <v>1.4390000000000001</v>
      </c>
      <c r="X67" s="1">
        <v>43.297981</v>
      </c>
      <c r="Y67" s="1">
        <v>4019</v>
      </c>
      <c r="Z67" s="1">
        <v>4835</v>
      </c>
      <c r="AA67" s="1">
        <v>5705</v>
      </c>
      <c r="AB67" s="1" t="s">
        <v>340</v>
      </c>
      <c r="AC67" s="1" t="s">
        <v>41</v>
      </c>
      <c r="AD67" s="1">
        <v>82.915000000000006</v>
      </c>
      <c r="AE67" s="1">
        <v>84.254999999999995</v>
      </c>
      <c r="AF67" s="1">
        <v>1.189519</v>
      </c>
      <c r="AG67" s="1">
        <v>-12.528</v>
      </c>
    </row>
    <row r="68" spans="1:33" x14ac:dyDescent="0.2">
      <c r="A68" s="1" t="s">
        <v>342</v>
      </c>
      <c r="B68" s="1" t="s">
        <v>382</v>
      </c>
      <c r="C68" s="1" t="s">
        <v>383</v>
      </c>
      <c r="D68" s="1">
        <v>14</v>
      </c>
      <c r="E68" s="1" t="s">
        <v>33</v>
      </c>
      <c r="F68" s="1" t="s">
        <v>384</v>
      </c>
      <c r="G68" s="1" t="s">
        <v>92</v>
      </c>
      <c r="H68" s="1" t="s">
        <v>298</v>
      </c>
      <c r="I68" s="1" t="s">
        <v>36</v>
      </c>
      <c r="J68" s="1" t="s">
        <v>93</v>
      </c>
      <c r="K68" s="1">
        <v>5</v>
      </c>
      <c r="L68" s="1">
        <v>383.9</v>
      </c>
      <c r="M68" s="1">
        <v>403.7</v>
      </c>
      <c r="N68" s="1">
        <v>22.4</v>
      </c>
      <c r="W68" s="1">
        <v>1.4390000000000001</v>
      </c>
      <c r="X68" s="1">
        <v>46.066562300000001</v>
      </c>
      <c r="Y68" s="1">
        <v>4714</v>
      </c>
      <c r="Z68" s="1">
        <v>5519</v>
      </c>
      <c r="AA68" s="1">
        <v>6598</v>
      </c>
      <c r="AB68" s="1" t="s">
        <v>67</v>
      </c>
      <c r="AC68" s="1" t="s">
        <v>307</v>
      </c>
      <c r="AD68" s="1">
        <v>88.225999999999999</v>
      </c>
      <c r="AE68" s="1">
        <v>89.63</v>
      </c>
      <c r="AF68" s="1">
        <v>1.1710290999999999</v>
      </c>
      <c r="AG68" s="1">
        <v>-28.41</v>
      </c>
    </row>
    <row r="69" spans="1:33" x14ac:dyDescent="0.2">
      <c r="A69" s="1" t="s">
        <v>342</v>
      </c>
      <c r="B69" s="1" t="s">
        <v>385</v>
      </c>
      <c r="C69" s="1" t="s">
        <v>386</v>
      </c>
      <c r="D69" s="1">
        <v>15</v>
      </c>
      <c r="E69" s="1" t="s">
        <v>33</v>
      </c>
      <c r="F69" s="1" t="s">
        <v>317</v>
      </c>
      <c r="G69" s="1" t="s">
        <v>94</v>
      </c>
      <c r="H69" s="1" t="s">
        <v>298</v>
      </c>
      <c r="I69" s="1" t="s">
        <v>36</v>
      </c>
      <c r="J69" s="1" t="s">
        <v>95</v>
      </c>
      <c r="K69" s="1">
        <v>1</v>
      </c>
      <c r="L69" s="1">
        <v>23.8</v>
      </c>
      <c r="M69" s="1">
        <v>43.6</v>
      </c>
      <c r="N69" s="1">
        <v>22.1</v>
      </c>
      <c r="O69" s="1">
        <v>3494</v>
      </c>
      <c r="P69" s="1">
        <v>2584</v>
      </c>
      <c r="Q69" s="1" t="s">
        <v>325</v>
      </c>
      <c r="R69" s="1" t="s">
        <v>81</v>
      </c>
      <c r="S69" s="1">
        <v>65.751000000000005</v>
      </c>
      <c r="T69" s="1">
        <v>0.73889609999999994</v>
      </c>
      <c r="U69" s="1">
        <v>-1.23</v>
      </c>
      <c r="W69" s="1">
        <v>1.1970000000000001</v>
      </c>
      <c r="X69" s="1">
        <v>8.2993272999999999</v>
      </c>
      <c r="AE69" s="1">
        <v>66.259</v>
      </c>
    </row>
    <row r="70" spans="1:33" x14ac:dyDescent="0.2">
      <c r="A70" s="1" t="s">
        <v>342</v>
      </c>
      <c r="B70" s="1" t="s">
        <v>385</v>
      </c>
      <c r="C70" s="1" t="s">
        <v>386</v>
      </c>
      <c r="D70" s="1">
        <v>15</v>
      </c>
      <c r="E70" s="1" t="s">
        <v>33</v>
      </c>
      <c r="F70" s="1" t="s">
        <v>317</v>
      </c>
      <c r="G70" s="1" t="s">
        <v>94</v>
      </c>
      <c r="H70" s="1" t="s">
        <v>298</v>
      </c>
      <c r="I70" s="1" t="s">
        <v>36</v>
      </c>
      <c r="J70" s="1" t="s">
        <v>95</v>
      </c>
      <c r="K70" s="1">
        <v>2</v>
      </c>
      <c r="L70" s="1">
        <v>93.7</v>
      </c>
      <c r="M70" s="1">
        <v>113.5</v>
      </c>
      <c r="N70" s="1">
        <v>22.4</v>
      </c>
      <c r="O70" s="1">
        <v>3520</v>
      </c>
      <c r="P70" s="1">
        <v>2602</v>
      </c>
      <c r="Q70" s="1" t="s">
        <v>328</v>
      </c>
      <c r="R70" s="1" t="s">
        <v>262</v>
      </c>
      <c r="S70" s="1">
        <v>66.201999999999998</v>
      </c>
      <c r="T70" s="1">
        <v>0.73891810000000002</v>
      </c>
      <c r="U70" s="1">
        <v>-1.2</v>
      </c>
      <c r="W70" s="1">
        <v>1.1970000000000001</v>
      </c>
      <c r="X70" s="1">
        <v>8.3563519999999993</v>
      </c>
      <c r="AE70" s="1">
        <v>66.715000000000003</v>
      </c>
    </row>
    <row r="71" spans="1:33" x14ac:dyDescent="0.2">
      <c r="A71" s="1" t="s">
        <v>342</v>
      </c>
      <c r="B71" s="1" t="s">
        <v>385</v>
      </c>
      <c r="C71" s="1" t="s">
        <v>386</v>
      </c>
      <c r="D71" s="1">
        <v>15</v>
      </c>
      <c r="E71" s="1" t="s">
        <v>33</v>
      </c>
      <c r="F71" s="1" t="s">
        <v>317</v>
      </c>
      <c r="G71" s="1" t="s">
        <v>94</v>
      </c>
      <c r="H71" s="1" t="s">
        <v>298</v>
      </c>
      <c r="I71" s="1" t="s">
        <v>36</v>
      </c>
      <c r="J71" s="1" t="s">
        <v>95</v>
      </c>
      <c r="K71" s="1">
        <v>3</v>
      </c>
      <c r="L71" s="1">
        <v>270.3</v>
      </c>
      <c r="M71" s="1">
        <v>288.89999999999998</v>
      </c>
      <c r="N71" s="1">
        <v>68.599999999999994</v>
      </c>
      <c r="W71" s="1">
        <v>1.1970000000000001</v>
      </c>
      <c r="X71" s="1">
        <v>38.258839199999997</v>
      </c>
      <c r="Y71" s="1">
        <v>3015</v>
      </c>
      <c r="Z71" s="1">
        <v>3981</v>
      </c>
      <c r="AA71" s="1">
        <v>4285</v>
      </c>
      <c r="AB71" s="1" t="s">
        <v>340</v>
      </c>
      <c r="AC71" s="1" t="s">
        <v>301</v>
      </c>
      <c r="AD71" s="1">
        <v>60.921999999999997</v>
      </c>
      <c r="AE71" s="1">
        <v>61.98</v>
      </c>
      <c r="AF71" s="1">
        <v>1.3101878</v>
      </c>
      <c r="AG71" s="1">
        <v>94.927999999999997</v>
      </c>
    </row>
    <row r="72" spans="1:33" x14ac:dyDescent="0.2">
      <c r="A72" s="1" t="s">
        <v>342</v>
      </c>
      <c r="B72" s="1" t="s">
        <v>385</v>
      </c>
      <c r="C72" s="1" t="s">
        <v>386</v>
      </c>
      <c r="D72" s="1">
        <v>15</v>
      </c>
      <c r="E72" s="1" t="s">
        <v>33</v>
      </c>
      <c r="F72" s="1" t="s">
        <v>317</v>
      </c>
      <c r="G72" s="1" t="s">
        <v>94</v>
      </c>
      <c r="H72" s="1" t="s">
        <v>298</v>
      </c>
      <c r="I72" s="1" t="s">
        <v>36</v>
      </c>
      <c r="J72" s="1" t="s">
        <v>95</v>
      </c>
      <c r="K72" s="1">
        <v>4</v>
      </c>
      <c r="L72" s="1">
        <v>384</v>
      </c>
      <c r="M72" s="1">
        <v>386.5</v>
      </c>
      <c r="N72" s="1">
        <v>22.4</v>
      </c>
      <c r="W72" s="1">
        <v>1.1970000000000001</v>
      </c>
      <c r="X72" s="1">
        <v>55.453331599999999</v>
      </c>
      <c r="Y72" s="1">
        <v>4706</v>
      </c>
      <c r="Z72" s="1">
        <v>5512</v>
      </c>
      <c r="AA72" s="1">
        <v>6583</v>
      </c>
      <c r="AB72" s="1" t="s">
        <v>387</v>
      </c>
      <c r="AC72" s="1" t="s">
        <v>308</v>
      </c>
      <c r="AD72" s="1">
        <v>88.343000000000004</v>
      </c>
      <c r="AE72" s="1">
        <v>89.748000000000005</v>
      </c>
      <c r="AF72" s="1">
        <v>1.1710494</v>
      </c>
      <c r="AG72" s="1">
        <v>-28.41</v>
      </c>
    </row>
    <row r="73" spans="1:33" x14ac:dyDescent="0.2">
      <c r="A73" s="1" t="s">
        <v>342</v>
      </c>
      <c r="B73" s="1" t="s">
        <v>388</v>
      </c>
      <c r="C73" s="1" t="s">
        <v>389</v>
      </c>
      <c r="D73" s="1">
        <v>16</v>
      </c>
      <c r="E73" s="1" t="s">
        <v>33</v>
      </c>
      <c r="F73" s="1" t="s">
        <v>390</v>
      </c>
      <c r="G73" s="1" t="s">
        <v>96</v>
      </c>
      <c r="H73" s="1" t="s">
        <v>298</v>
      </c>
      <c r="I73" s="1" t="s">
        <v>36</v>
      </c>
      <c r="J73" s="1" t="s">
        <v>97</v>
      </c>
      <c r="K73" s="1">
        <v>1</v>
      </c>
      <c r="L73" s="1">
        <v>23.9</v>
      </c>
      <c r="M73" s="1">
        <v>43.7</v>
      </c>
      <c r="N73" s="1">
        <v>22.1</v>
      </c>
      <c r="O73" s="1">
        <v>3493</v>
      </c>
      <c r="P73" s="1">
        <v>2581</v>
      </c>
      <c r="Q73" s="1" t="s">
        <v>328</v>
      </c>
      <c r="R73" s="1" t="s">
        <v>75</v>
      </c>
      <c r="S73" s="1">
        <v>65.727999999999994</v>
      </c>
      <c r="T73" s="1">
        <v>0.73887309999999995</v>
      </c>
      <c r="U73" s="1">
        <v>-1.214</v>
      </c>
      <c r="W73" s="1">
        <v>1.5289999999999999</v>
      </c>
      <c r="X73" s="1">
        <v>6.4950587000000004</v>
      </c>
      <c r="AE73" s="1">
        <v>66.236999999999995</v>
      </c>
    </row>
    <row r="74" spans="1:33" x14ac:dyDescent="0.2">
      <c r="A74" s="1" t="s">
        <v>342</v>
      </c>
      <c r="B74" s="1" t="s">
        <v>388</v>
      </c>
      <c r="C74" s="1" t="s">
        <v>389</v>
      </c>
      <c r="D74" s="1">
        <v>16</v>
      </c>
      <c r="E74" s="1" t="s">
        <v>33</v>
      </c>
      <c r="F74" s="1" t="s">
        <v>390</v>
      </c>
      <c r="G74" s="1" t="s">
        <v>96</v>
      </c>
      <c r="H74" s="1" t="s">
        <v>298</v>
      </c>
      <c r="I74" s="1" t="s">
        <v>36</v>
      </c>
      <c r="J74" s="1" t="s">
        <v>97</v>
      </c>
      <c r="K74" s="1">
        <v>2</v>
      </c>
      <c r="L74" s="1">
        <v>93.8</v>
      </c>
      <c r="M74" s="1">
        <v>113.7</v>
      </c>
      <c r="N74" s="1">
        <v>22.1</v>
      </c>
      <c r="O74" s="1">
        <v>3547</v>
      </c>
      <c r="P74" s="1">
        <v>2624</v>
      </c>
      <c r="Q74" s="1" t="s">
        <v>324</v>
      </c>
      <c r="R74" s="1" t="s">
        <v>263</v>
      </c>
      <c r="S74" s="1">
        <v>66.09</v>
      </c>
      <c r="T74" s="1">
        <v>0.73888350000000003</v>
      </c>
      <c r="U74" s="1">
        <v>-1.2</v>
      </c>
      <c r="W74" s="1">
        <v>1.5289999999999999</v>
      </c>
      <c r="X74" s="1">
        <v>6.5308507999999996</v>
      </c>
      <c r="AE74" s="1">
        <v>66.602000000000004</v>
      </c>
    </row>
    <row r="75" spans="1:33" x14ac:dyDescent="0.2">
      <c r="A75" s="1" t="s">
        <v>342</v>
      </c>
      <c r="B75" s="1" t="s">
        <v>388</v>
      </c>
      <c r="C75" s="1" t="s">
        <v>389</v>
      </c>
      <c r="D75" s="1">
        <v>16</v>
      </c>
      <c r="E75" s="1" t="s">
        <v>33</v>
      </c>
      <c r="F75" s="1" t="s">
        <v>390</v>
      </c>
      <c r="G75" s="1" t="s">
        <v>96</v>
      </c>
      <c r="H75" s="1" t="s">
        <v>298</v>
      </c>
      <c r="I75" s="1" t="s">
        <v>36</v>
      </c>
      <c r="J75" s="1" t="s">
        <v>97</v>
      </c>
      <c r="K75" s="1">
        <v>3</v>
      </c>
      <c r="L75" s="1">
        <v>155.69999999999999</v>
      </c>
      <c r="M75" s="1">
        <v>178.9</v>
      </c>
      <c r="N75" s="1">
        <v>69.599999999999994</v>
      </c>
      <c r="O75" s="1">
        <v>6820</v>
      </c>
      <c r="P75" s="1">
        <v>5120</v>
      </c>
      <c r="Q75" s="1" t="s">
        <v>323</v>
      </c>
      <c r="R75" s="1" t="s">
        <v>262</v>
      </c>
      <c r="S75" s="1">
        <v>120.122</v>
      </c>
      <c r="T75" s="1">
        <v>0.74990310000000004</v>
      </c>
      <c r="U75" s="1">
        <v>13.696</v>
      </c>
      <c r="W75" s="1">
        <v>1.5289999999999999</v>
      </c>
      <c r="X75" s="1">
        <v>11.8759301</v>
      </c>
      <c r="AE75" s="1">
        <v>121.111</v>
      </c>
    </row>
    <row r="76" spans="1:33" x14ac:dyDescent="0.2">
      <c r="A76" s="1" t="s">
        <v>342</v>
      </c>
      <c r="B76" s="1" t="s">
        <v>388</v>
      </c>
      <c r="C76" s="1" t="s">
        <v>389</v>
      </c>
      <c r="D76" s="1">
        <v>16</v>
      </c>
      <c r="E76" s="1" t="s">
        <v>33</v>
      </c>
      <c r="F76" s="1" t="s">
        <v>390</v>
      </c>
      <c r="G76" s="1" t="s">
        <v>96</v>
      </c>
      <c r="H76" s="1" t="s">
        <v>298</v>
      </c>
      <c r="I76" s="1" t="s">
        <v>36</v>
      </c>
      <c r="J76" s="1" t="s">
        <v>97</v>
      </c>
      <c r="K76" s="1">
        <v>4</v>
      </c>
      <c r="L76" s="1">
        <v>270</v>
      </c>
      <c r="M76" s="1">
        <v>285.7</v>
      </c>
      <c r="N76" s="1">
        <v>71.3</v>
      </c>
      <c r="W76" s="1">
        <v>1.5289999999999999</v>
      </c>
      <c r="X76" s="1">
        <v>44.415056999999997</v>
      </c>
      <c r="Y76" s="1">
        <v>4360</v>
      </c>
      <c r="Z76" s="1">
        <v>5254</v>
      </c>
      <c r="AA76" s="1">
        <v>6190</v>
      </c>
      <c r="AB76" s="1" t="s">
        <v>340</v>
      </c>
      <c r="AC76" s="1" t="s">
        <v>301</v>
      </c>
      <c r="AD76" s="1">
        <v>90.355999999999995</v>
      </c>
      <c r="AE76" s="1">
        <v>91.816999999999993</v>
      </c>
      <c r="AF76" s="1">
        <v>1.1898267</v>
      </c>
      <c r="AG76" s="1">
        <v>-12.246</v>
      </c>
    </row>
    <row r="77" spans="1:33" x14ac:dyDescent="0.2">
      <c r="A77" s="1" t="s">
        <v>342</v>
      </c>
      <c r="B77" s="1" t="s">
        <v>388</v>
      </c>
      <c r="C77" s="1" t="s">
        <v>389</v>
      </c>
      <c r="D77" s="1">
        <v>16</v>
      </c>
      <c r="E77" s="1" t="s">
        <v>33</v>
      </c>
      <c r="F77" s="1" t="s">
        <v>390</v>
      </c>
      <c r="G77" s="1" t="s">
        <v>96</v>
      </c>
      <c r="H77" s="1" t="s">
        <v>298</v>
      </c>
      <c r="I77" s="1" t="s">
        <v>36</v>
      </c>
      <c r="J77" s="1" t="s">
        <v>97</v>
      </c>
      <c r="K77" s="1">
        <v>5</v>
      </c>
      <c r="L77" s="1">
        <v>384</v>
      </c>
      <c r="M77" s="1">
        <v>386.3</v>
      </c>
      <c r="N77" s="1">
        <v>22.4</v>
      </c>
      <c r="W77" s="1">
        <v>1.5289999999999999</v>
      </c>
      <c r="X77" s="1">
        <v>43.4270785</v>
      </c>
      <c r="Y77" s="1">
        <v>4713</v>
      </c>
      <c r="Z77" s="1">
        <v>5521</v>
      </c>
      <c r="AA77" s="1">
        <v>6588</v>
      </c>
      <c r="AB77" s="1" t="s">
        <v>371</v>
      </c>
      <c r="AC77" s="1" t="s">
        <v>306</v>
      </c>
      <c r="AD77" s="1">
        <v>88.373000000000005</v>
      </c>
      <c r="AE77" s="1">
        <v>89.778999999999996</v>
      </c>
      <c r="AF77" s="1">
        <v>1.1710072</v>
      </c>
      <c r="AG77" s="1">
        <v>-28.41</v>
      </c>
    </row>
    <row r="78" spans="1:33" x14ac:dyDescent="0.2">
      <c r="A78" s="1" t="s">
        <v>342</v>
      </c>
      <c r="B78" s="1" t="s">
        <v>391</v>
      </c>
      <c r="C78" s="1" t="s">
        <v>392</v>
      </c>
      <c r="D78" s="1">
        <v>17</v>
      </c>
      <c r="E78" s="1" t="s">
        <v>33</v>
      </c>
      <c r="F78" s="1" t="s">
        <v>393</v>
      </c>
      <c r="G78" s="1" t="s">
        <v>99</v>
      </c>
      <c r="H78" s="1" t="s">
        <v>298</v>
      </c>
      <c r="I78" s="1" t="s">
        <v>36</v>
      </c>
      <c r="J78" s="1" t="s">
        <v>100</v>
      </c>
      <c r="K78" s="1">
        <v>1</v>
      </c>
      <c r="L78" s="1">
        <v>23.8</v>
      </c>
      <c r="M78" s="1">
        <v>43.6</v>
      </c>
      <c r="N78" s="1">
        <v>22.1</v>
      </c>
      <c r="O78" s="1">
        <v>3515</v>
      </c>
      <c r="P78" s="1">
        <v>2601</v>
      </c>
      <c r="Q78" s="1" t="s">
        <v>394</v>
      </c>
      <c r="R78" s="1" t="s">
        <v>80</v>
      </c>
      <c r="S78" s="1">
        <v>65.760999999999996</v>
      </c>
      <c r="T78" s="1">
        <v>0.73881839999999999</v>
      </c>
      <c r="U78" s="1">
        <v>-1.343</v>
      </c>
      <c r="W78" s="1">
        <v>1.248</v>
      </c>
      <c r="X78" s="1">
        <v>7.9614722999999996</v>
      </c>
      <c r="AE78" s="1">
        <v>66.27</v>
      </c>
    </row>
    <row r="79" spans="1:33" x14ac:dyDescent="0.2">
      <c r="A79" s="1" t="s">
        <v>342</v>
      </c>
      <c r="B79" s="1" t="s">
        <v>391</v>
      </c>
      <c r="C79" s="1" t="s">
        <v>392</v>
      </c>
      <c r="D79" s="1">
        <v>17</v>
      </c>
      <c r="E79" s="1" t="s">
        <v>33</v>
      </c>
      <c r="F79" s="1" t="s">
        <v>393</v>
      </c>
      <c r="G79" s="1" t="s">
        <v>99</v>
      </c>
      <c r="H79" s="1" t="s">
        <v>298</v>
      </c>
      <c r="I79" s="1" t="s">
        <v>36</v>
      </c>
      <c r="J79" s="1" t="s">
        <v>100</v>
      </c>
      <c r="K79" s="1">
        <v>2</v>
      </c>
      <c r="L79" s="1">
        <v>93.7</v>
      </c>
      <c r="M79" s="1">
        <v>113.5</v>
      </c>
      <c r="N79" s="1">
        <v>22.4</v>
      </c>
      <c r="O79" s="1">
        <v>3515</v>
      </c>
      <c r="P79" s="1">
        <v>2598</v>
      </c>
      <c r="Q79" s="1" t="s">
        <v>322</v>
      </c>
      <c r="R79" s="1" t="s">
        <v>38</v>
      </c>
      <c r="S79" s="1">
        <v>66.081999999999994</v>
      </c>
      <c r="T79" s="1">
        <v>0.73892440000000004</v>
      </c>
      <c r="U79" s="1">
        <v>-1.2</v>
      </c>
      <c r="W79" s="1">
        <v>1.248</v>
      </c>
      <c r="X79" s="1">
        <v>8.0003376999999993</v>
      </c>
      <c r="AE79" s="1">
        <v>66.593999999999994</v>
      </c>
    </row>
    <row r="80" spans="1:33" x14ac:dyDescent="0.2">
      <c r="A80" s="1" t="s">
        <v>342</v>
      </c>
      <c r="B80" s="1" t="s">
        <v>391</v>
      </c>
      <c r="C80" s="1" t="s">
        <v>392</v>
      </c>
      <c r="D80" s="1">
        <v>17</v>
      </c>
      <c r="E80" s="1" t="s">
        <v>33</v>
      </c>
      <c r="F80" s="1" t="s">
        <v>393</v>
      </c>
      <c r="G80" s="1" t="s">
        <v>99</v>
      </c>
      <c r="H80" s="1" t="s">
        <v>298</v>
      </c>
      <c r="I80" s="1" t="s">
        <v>36</v>
      </c>
      <c r="J80" s="1" t="s">
        <v>100</v>
      </c>
      <c r="K80" s="1">
        <v>3</v>
      </c>
      <c r="L80" s="1">
        <v>155.9</v>
      </c>
      <c r="M80" s="1">
        <v>178.7</v>
      </c>
      <c r="N80" s="1">
        <v>67.099999999999994</v>
      </c>
      <c r="O80" s="1">
        <v>4098</v>
      </c>
      <c r="P80" s="1">
        <v>3789</v>
      </c>
      <c r="Q80" s="1" t="s">
        <v>324</v>
      </c>
      <c r="R80" s="1" t="s">
        <v>75</v>
      </c>
      <c r="S80" s="1">
        <v>73.52</v>
      </c>
      <c r="T80" s="1">
        <v>0.92360629999999999</v>
      </c>
      <c r="U80" s="1">
        <v>248.434</v>
      </c>
      <c r="W80" s="1">
        <v>1.248</v>
      </c>
      <c r="X80" s="1">
        <v>8.9219229999999996</v>
      </c>
      <c r="AE80" s="1">
        <v>74.265000000000001</v>
      </c>
    </row>
    <row r="81" spans="1:33" x14ac:dyDescent="0.2">
      <c r="A81" s="1" t="s">
        <v>342</v>
      </c>
      <c r="B81" s="1" t="s">
        <v>391</v>
      </c>
      <c r="C81" s="1" t="s">
        <v>392</v>
      </c>
      <c r="D81" s="1">
        <v>17</v>
      </c>
      <c r="E81" s="1" t="s">
        <v>33</v>
      </c>
      <c r="F81" s="1" t="s">
        <v>393</v>
      </c>
      <c r="G81" s="1" t="s">
        <v>99</v>
      </c>
      <c r="H81" s="1" t="s">
        <v>298</v>
      </c>
      <c r="I81" s="1" t="s">
        <v>36</v>
      </c>
      <c r="J81" s="1" t="s">
        <v>100</v>
      </c>
      <c r="K81" s="1">
        <v>4</v>
      </c>
      <c r="L81" s="1">
        <v>270.3</v>
      </c>
      <c r="M81" s="1">
        <v>289.10000000000002</v>
      </c>
      <c r="N81" s="1">
        <v>69.099999999999994</v>
      </c>
      <c r="W81" s="1">
        <v>1.248</v>
      </c>
      <c r="X81" s="1">
        <v>36.574818499999999</v>
      </c>
      <c r="Y81" s="1">
        <v>2955</v>
      </c>
      <c r="Z81" s="1">
        <v>5860</v>
      </c>
      <c r="AA81" s="1">
        <v>4206</v>
      </c>
      <c r="AB81" s="1" t="s">
        <v>48</v>
      </c>
      <c r="AC81" s="1" t="s">
        <v>301</v>
      </c>
      <c r="AD81" s="1">
        <v>60.332000000000001</v>
      </c>
      <c r="AE81" s="1">
        <v>61.777000000000001</v>
      </c>
      <c r="AF81" s="1">
        <v>1.9685199</v>
      </c>
      <c r="AG81" s="1">
        <v>681.84699999999998</v>
      </c>
    </row>
    <row r="82" spans="1:33" x14ac:dyDescent="0.2">
      <c r="A82" s="1" t="s">
        <v>342</v>
      </c>
      <c r="B82" s="1" t="s">
        <v>391</v>
      </c>
      <c r="C82" s="1" t="s">
        <v>392</v>
      </c>
      <c r="D82" s="1">
        <v>17</v>
      </c>
      <c r="E82" s="1" t="s">
        <v>33</v>
      </c>
      <c r="F82" s="1" t="s">
        <v>393</v>
      </c>
      <c r="G82" s="1" t="s">
        <v>99</v>
      </c>
      <c r="H82" s="1" t="s">
        <v>298</v>
      </c>
      <c r="I82" s="1" t="s">
        <v>36</v>
      </c>
      <c r="J82" s="1" t="s">
        <v>100</v>
      </c>
      <c r="K82" s="1">
        <v>5</v>
      </c>
      <c r="L82" s="1">
        <v>384</v>
      </c>
      <c r="M82" s="1">
        <v>386.8</v>
      </c>
      <c r="N82" s="1">
        <v>22.4</v>
      </c>
      <c r="W82" s="1">
        <v>1.248</v>
      </c>
      <c r="X82" s="1">
        <v>53.266364199999998</v>
      </c>
      <c r="Y82" s="1">
        <v>4709</v>
      </c>
      <c r="Z82" s="1">
        <v>5515</v>
      </c>
      <c r="AA82" s="1">
        <v>6591</v>
      </c>
      <c r="AB82" s="1" t="s">
        <v>71</v>
      </c>
      <c r="AC82" s="1" t="s">
        <v>305</v>
      </c>
      <c r="AD82" s="1">
        <v>88.474000000000004</v>
      </c>
      <c r="AE82" s="1">
        <v>89.882000000000005</v>
      </c>
      <c r="AF82" s="1">
        <v>1.1708885</v>
      </c>
      <c r="AG82" s="1">
        <v>-28.41</v>
      </c>
    </row>
    <row r="83" spans="1:33" x14ac:dyDescent="0.2">
      <c r="A83" s="1" t="s">
        <v>342</v>
      </c>
      <c r="B83" s="1" t="s">
        <v>395</v>
      </c>
      <c r="C83" s="1" t="s">
        <v>396</v>
      </c>
      <c r="D83" s="1">
        <v>18</v>
      </c>
      <c r="E83" s="1" t="s">
        <v>33</v>
      </c>
      <c r="F83" s="1" t="s">
        <v>397</v>
      </c>
      <c r="G83" s="1" t="s">
        <v>101</v>
      </c>
      <c r="H83" s="1" t="s">
        <v>298</v>
      </c>
      <c r="I83" s="1" t="s">
        <v>36</v>
      </c>
      <c r="J83" s="1" t="s">
        <v>102</v>
      </c>
      <c r="K83" s="1">
        <v>1</v>
      </c>
      <c r="L83" s="1">
        <v>23.9</v>
      </c>
      <c r="M83" s="1">
        <v>27.4</v>
      </c>
      <c r="N83" s="1">
        <v>22.1</v>
      </c>
      <c r="O83" s="1">
        <v>3479</v>
      </c>
      <c r="P83" s="1">
        <v>2571</v>
      </c>
      <c r="Q83" s="1" t="s">
        <v>327</v>
      </c>
      <c r="R83" s="1" t="s">
        <v>53</v>
      </c>
      <c r="S83" s="1">
        <v>65.753</v>
      </c>
      <c r="T83" s="1">
        <v>0.73886320000000005</v>
      </c>
      <c r="U83" s="1">
        <v>-1.1819999999999999</v>
      </c>
      <c r="W83" s="1">
        <v>1.2410000000000001</v>
      </c>
      <c r="X83" s="1">
        <v>8.0053888000000004</v>
      </c>
      <c r="AE83" s="1">
        <v>66.262</v>
      </c>
    </row>
    <row r="84" spans="1:33" x14ac:dyDescent="0.2">
      <c r="A84" s="1" t="s">
        <v>342</v>
      </c>
      <c r="B84" s="1" t="s">
        <v>395</v>
      </c>
      <c r="C84" s="1" t="s">
        <v>396</v>
      </c>
      <c r="D84" s="1">
        <v>18</v>
      </c>
      <c r="E84" s="1" t="s">
        <v>33</v>
      </c>
      <c r="F84" s="1" t="s">
        <v>397</v>
      </c>
      <c r="G84" s="1" t="s">
        <v>101</v>
      </c>
      <c r="H84" s="1" t="s">
        <v>298</v>
      </c>
      <c r="I84" s="1" t="s">
        <v>36</v>
      </c>
      <c r="J84" s="1" t="s">
        <v>102</v>
      </c>
      <c r="K84" s="1">
        <v>2</v>
      </c>
      <c r="L84" s="1">
        <v>93.7</v>
      </c>
      <c r="M84" s="1">
        <v>112.2</v>
      </c>
      <c r="N84" s="1">
        <v>22.4</v>
      </c>
      <c r="O84" s="1">
        <v>3516</v>
      </c>
      <c r="P84" s="1">
        <v>2597</v>
      </c>
      <c r="Q84" s="1" t="s">
        <v>321</v>
      </c>
      <c r="R84" s="1" t="s">
        <v>310</v>
      </c>
      <c r="S84" s="1">
        <v>66.045000000000002</v>
      </c>
      <c r="T84" s="1">
        <v>0.73885009999999995</v>
      </c>
      <c r="U84" s="1">
        <v>-1.2</v>
      </c>
      <c r="W84" s="1">
        <v>1.2410000000000001</v>
      </c>
      <c r="X84" s="1">
        <v>8.0410131000000007</v>
      </c>
      <c r="AE84" s="1">
        <v>66.557000000000002</v>
      </c>
    </row>
    <row r="85" spans="1:33" x14ac:dyDescent="0.2">
      <c r="A85" s="1" t="s">
        <v>342</v>
      </c>
      <c r="B85" s="1" t="s">
        <v>395</v>
      </c>
      <c r="C85" s="1" t="s">
        <v>396</v>
      </c>
      <c r="D85" s="1">
        <v>18</v>
      </c>
      <c r="E85" s="1" t="s">
        <v>33</v>
      </c>
      <c r="F85" s="1" t="s">
        <v>397</v>
      </c>
      <c r="G85" s="1" t="s">
        <v>101</v>
      </c>
      <c r="H85" s="1" t="s">
        <v>298</v>
      </c>
      <c r="I85" s="1" t="s">
        <v>36</v>
      </c>
      <c r="J85" s="1" t="s">
        <v>102</v>
      </c>
      <c r="K85" s="1">
        <v>3</v>
      </c>
      <c r="L85" s="1">
        <v>155.9</v>
      </c>
      <c r="M85" s="1">
        <v>178.6</v>
      </c>
      <c r="N85" s="1">
        <v>66.099999999999994</v>
      </c>
      <c r="O85" s="1">
        <v>3475</v>
      </c>
      <c r="P85" s="1">
        <v>2622</v>
      </c>
      <c r="Q85" s="1" t="s">
        <v>326</v>
      </c>
      <c r="R85" s="1" t="s">
        <v>310</v>
      </c>
      <c r="S85" s="1">
        <v>62.694000000000003</v>
      </c>
      <c r="T85" s="1">
        <v>0.75361500000000003</v>
      </c>
      <c r="U85" s="1">
        <v>18.760000000000002</v>
      </c>
      <c r="W85" s="1">
        <v>1.2410000000000001</v>
      </c>
      <c r="X85" s="1">
        <v>7.6386314000000004</v>
      </c>
      <c r="AE85" s="1">
        <v>63.225999999999999</v>
      </c>
    </row>
    <row r="86" spans="1:33" x14ac:dyDescent="0.2">
      <c r="A86" s="1" t="s">
        <v>342</v>
      </c>
      <c r="B86" s="1" t="s">
        <v>395</v>
      </c>
      <c r="C86" s="1" t="s">
        <v>396</v>
      </c>
      <c r="D86" s="1">
        <v>18</v>
      </c>
      <c r="E86" s="1" t="s">
        <v>33</v>
      </c>
      <c r="F86" s="1" t="s">
        <v>397</v>
      </c>
      <c r="G86" s="1" t="s">
        <v>101</v>
      </c>
      <c r="H86" s="1" t="s">
        <v>298</v>
      </c>
      <c r="I86" s="1" t="s">
        <v>36</v>
      </c>
      <c r="J86" s="1" t="s">
        <v>102</v>
      </c>
      <c r="K86" s="1">
        <v>4</v>
      </c>
      <c r="L86" s="1">
        <v>270.3</v>
      </c>
      <c r="M86" s="1">
        <v>289.89999999999998</v>
      </c>
      <c r="N86" s="1">
        <v>68.400000000000006</v>
      </c>
      <c r="W86" s="1">
        <v>1.2410000000000001</v>
      </c>
      <c r="X86" s="1">
        <v>32.825795900000003</v>
      </c>
      <c r="Y86" s="1">
        <v>2664</v>
      </c>
      <c r="Z86" s="1">
        <v>3238</v>
      </c>
      <c r="AA86" s="1">
        <v>3787</v>
      </c>
      <c r="AB86" s="1" t="s">
        <v>48</v>
      </c>
      <c r="AC86" s="1" t="s">
        <v>301</v>
      </c>
      <c r="AD86" s="1">
        <v>54.268000000000001</v>
      </c>
      <c r="AE86" s="1">
        <v>55.155000000000001</v>
      </c>
      <c r="AF86" s="1">
        <v>1.2071213000000001</v>
      </c>
      <c r="AG86" s="1">
        <v>3.0619999999999998</v>
      </c>
    </row>
    <row r="87" spans="1:33" x14ac:dyDescent="0.2">
      <c r="A87" s="1" t="s">
        <v>342</v>
      </c>
      <c r="B87" s="1" t="s">
        <v>395</v>
      </c>
      <c r="C87" s="1" t="s">
        <v>396</v>
      </c>
      <c r="D87" s="1">
        <v>18</v>
      </c>
      <c r="E87" s="1" t="s">
        <v>33</v>
      </c>
      <c r="F87" s="1" t="s">
        <v>397</v>
      </c>
      <c r="G87" s="1" t="s">
        <v>101</v>
      </c>
      <c r="H87" s="1" t="s">
        <v>298</v>
      </c>
      <c r="I87" s="1" t="s">
        <v>36</v>
      </c>
      <c r="J87" s="1" t="s">
        <v>102</v>
      </c>
      <c r="K87" s="1">
        <v>5</v>
      </c>
      <c r="L87" s="1">
        <v>383.8</v>
      </c>
      <c r="M87" s="1">
        <v>403.6</v>
      </c>
      <c r="N87" s="1">
        <v>22.4</v>
      </c>
      <c r="W87" s="1">
        <v>1.2410000000000001</v>
      </c>
      <c r="X87" s="1">
        <v>53.311588</v>
      </c>
      <c r="Y87" s="1">
        <v>4704</v>
      </c>
      <c r="Z87" s="1">
        <v>5513</v>
      </c>
      <c r="AA87" s="1">
        <v>6573</v>
      </c>
      <c r="AB87" s="1" t="s">
        <v>77</v>
      </c>
      <c r="AC87" s="1" t="s">
        <v>67</v>
      </c>
      <c r="AD87" s="1">
        <v>88.052999999999997</v>
      </c>
      <c r="AE87" s="1">
        <v>89.453999999999994</v>
      </c>
      <c r="AF87" s="1">
        <v>1.1710696</v>
      </c>
      <c r="AG87" s="1">
        <v>-28.41</v>
      </c>
    </row>
    <row r="88" spans="1:33" x14ac:dyDescent="0.2">
      <c r="A88" s="1" t="s">
        <v>342</v>
      </c>
      <c r="B88" s="1" t="s">
        <v>398</v>
      </c>
      <c r="C88" s="1" t="s">
        <v>399</v>
      </c>
      <c r="D88" s="1">
        <v>19</v>
      </c>
      <c r="E88" s="1" t="s">
        <v>33</v>
      </c>
      <c r="F88" s="1" t="s">
        <v>400</v>
      </c>
      <c r="G88" s="1" t="s">
        <v>103</v>
      </c>
      <c r="H88" s="1" t="s">
        <v>298</v>
      </c>
      <c r="I88" s="1" t="s">
        <v>36</v>
      </c>
      <c r="J88" s="1" t="s">
        <v>104</v>
      </c>
      <c r="K88" s="1">
        <v>1</v>
      </c>
      <c r="L88" s="1">
        <v>23.8</v>
      </c>
      <c r="M88" s="1">
        <v>43.7</v>
      </c>
      <c r="N88" s="1">
        <v>22.1</v>
      </c>
      <c r="O88" s="1">
        <v>3499</v>
      </c>
      <c r="P88" s="1">
        <v>2588</v>
      </c>
      <c r="Q88" s="1" t="s">
        <v>327</v>
      </c>
      <c r="R88" s="1" t="s">
        <v>310</v>
      </c>
      <c r="S88" s="1">
        <v>65.619</v>
      </c>
      <c r="T88" s="1">
        <v>0.73891399999999996</v>
      </c>
      <c r="U88" s="1">
        <v>-1.125</v>
      </c>
      <c r="W88" s="1">
        <v>1.282</v>
      </c>
      <c r="X88" s="1">
        <v>7.7335611000000002</v>
      </c>
      <c r="AE88" s="1">
        <v>66.126999999999995</v>
      </c>
    </row>
    <row r="89" spans="1:33" x14ac:dyDescent="0.2">
      <c r="A89" s="1" t="s">
        <v>342</v>
      </c>
      <c r="B89" s="1" t="s">
        <v>398</v>
      </c>
      <c r="C89" s="1" t="s">
        <v>399</v>
      </c>
      <c r="D89" s="1">
        <v>19</v>
      </c>
      <c r="E89" s="1" t="s">
        <v>33</v>
      </c>
      <c r="F89" s="1" t="s">
        <v>400</v>
      </c>
      <c r="G89" s="1" t="s">
        <v>103</v>
      </c>
      <c r="H89" s="1" t="s">
        <v>298</v>
      </c>
      <c r="I89" s="1" t="s">
        <v>36</v>
      </c>
      <c r="J89" s="1" t="s">
        <v>104</v>
      </c>
      <c r="K89" s="1">
        <v>2</v>
      </c>
      <c r="L89" s="1">
        <v>93.8</v>
      </c>
      <c r="M89" s="1">
        <v>113.6</v>
      </c>
      <c r="N89" s="1">
        <v>22.1</v>
      </c>
      <c r="O89" s="1">
        <v>3548</v>
      </c>
      <c r="P89" s="1">
        <v>2625</v>
      </c>
      <c r="Q89" s="1" t="s">
        <v>321</v>
      </c>
      <c r="R89" s="1" t="s">
        <v>262</v>
      </c>
      <c r="S89" s="1">
        <v>66.099000000000004</v>
      </c>
      <c r="T89" s="1">
        <v>0.73885880000000004</v>
      </c>
      <c r="U89" s="1">
        <v>-1.2</v>
      </c>
      <c r="W89" s="1">
        <v>1.282</v>
      </c>
      <c r="X89" s="1">
        <v>7.7901927999999998</v>
      </c>
      <c r="AE89" s="1">
        <v>66.611000000000004</v>
      </c>
    </row>
    <row r="90" spans="1:33" x14ac:dyDescent="0.2">
      <c r="A90" s="1" t="s">
        <v>342</v>
      </c>
      <c r="B90" s="1" t="s">
        <v>398</v>
      </c>
      <c r="C90" s="1" t="s">
        <v>399</v>
      </c>
      <c r="D90" s="1">
        <v>19</v>
      </c>
      <c r="E90" s="1" t="s">
        <v>33</v>
      </c>
      <c r="F90" s="1" t="s">
        <v>400</v>
      </c>
      <c r="G90" s="1" t="s">
        <v>103</v>
      </c>
      <c r="H90" s="1" t="s">
        <v>298</v>
      </c>
      <c r="I90" s="1" t="s">
        <v>36</v>
      </c>
      <c r="J90" s="1" t="s">
        <v>104</v>
      </c>
      <c r="K90" s="1">
        <v>3</v>
      </c>
      <c r="L90" s="1">
        <v>156.1</v>
      </c>
      <c r="M90" s="1">
        <v>179.1</v>
      </c>
      <c r="N90" s="1">
        <v>68.599999999999994</v>
      </c>
      <c r="O90" s="1">
        <v>5606</v>
      </c>
      <c r="P90" s="1">
        <v>4207</v>
      </c>
      <c r="Q90" s="1" t="s">
        <v>326</v>
      </c>
      <c r="R90" s="1" t="s">
        <v>38</v>
      </c>
      <c r="S90" s="1">
        <v>99.853999999999999</v>
      </c>
      <c r="T90" s="1">
        <v>0.74961699999999998</v>
      </c>
      <c r="U90" s="1">
        <v>13.343</v>
      </c>
      <c r="W90" s="1">
        <v>1.282</v>
      </c>
      <c r="X90" s="1">
        <v>11.7747446</v>
      </c>
      <c r="AE90" s="1">
        <v>100.681</v>
      </c>
    </row>
    <row r="91" spans="1:33" x14ac:dyDescent="0.2">
      <c r="A91" s="1" t="s">
        <v>342</v>
      </c>
      <c r="B91" s="1" t="s">
        <v>398</v>
      </c>
      <c r="C91" s="1" t="s">
        <v>399</v>
      </c>
      <c r="D91" s="1">
        <v>19</v>
      </c>
      <c r="E91" s="1" t="s">
        <v>33</v>
      </c>
      <c r="F91" s="1" t="s">
        <v>400</v>
      </c>
      <c r="G91" s="1" t="s">
        <v>103</v>
      </c>
      <c r="H91" s="1" t="s">
        <v>298</v>
      </c>
      <c r="I91" s="1" t="s">
        <v>36</v>
      </c>
      <c r="J91" s="1" t="s">
        <v>104</v>
      </c>
      <c r="K91" s="1">
        <v>4</v>
      </c>
      <c r="L91" s="1">
        <v>270.39999999999998</v>
      </c>
      <c r="M91" s="1">
        <v>287.89999999999998</v>
      </c>
      <c r="N91" s="1">
        <v>70.099999999999994</v>
      </c>
      <c r="W91" s="1">
        <v>1.282</v>
      </c>
      <c r="X91" s="1">
        <v>42.795577899999998</v>
      </c>
      <c r="Y91" s="1">
        <v>3556</v>
      </c>
      <c r="Z91" s="1">
        <v>4264</v>
      </c>
      <c r="AA91" s="1">
        <v>5052</v>
      </c>
      <c r="AB91" s="1" t="s">
        <v>48</v>
      </c>
      <c r="AC91" s="1" t="s">
        <v>41</v>
      </c>
      <c r="AD91" s="1">
        <v>73.034999999999997</v>
      </c>
      <c r="AE91" s="1">
        <v>74.215000000000003</v>
      </c>
      <c r="AF91" s="1">
        <v>1.1878812999999999</v>
      </c>
      <c r="AG91" s="1">
        <v>-14.042</v>
      </c>
    </row>
    <row r="92" spans="1:33" x14ac:dyDescent="0.2">
      <c r="A92" s="1" t="s">
        <v>342</v>
      </c>
      <c r="B92" s="1" t="s">
        <v>398</v>
      </c>
      <c r="C92" s="1" t="s">
        <v>399</v>
      </c>
      <c r="D92" s="1">
        <v>19</v>
      </c>
      <c r="E92" s="1" t="s">
        <v>33</v>
      </c>
      <c r="F92" s="1" t="s">
        <v>400</v>
      </c>
      <c r="G92" s="1" t="s">
        <v>103</v>
      </c>
      <c r="H92" s="1" t="s">
        <v>298</v>
      </c>
      <c r="I92" s="1" t="s">
        <v>36</v>
      </c>
      <c r="J92" s="1" t="s">
        <v>104</v>
      </c>
      <c r="K92" s="1">
        <v>5</v>
      </c>
      <c r="L92" s="1">
        <v>384</v>
      </c>
      <c r="M92" s="1">
        <v>386.3</v>
      </c>
      <c r="N92" s="1">
        <v>22.4</v>
      </c>
      <c r="W92" s="1">
        <v>1.282</v>
      </c>
      <c r="X92" s="1">
        <v>51.753956600000002</v>
      </c>
      <c r="Y92" s="1">
        <v>4707</v>
      </c>
      <c r="Z92" s="1">
        <v>5516</v>
      </c>
      <c r="AA92" s="1">
        <v>6583</v>
      </c>
      <c r="AB92" s="1" t="s">
        <v>87</v>
      </c>
      <c r="AC92" s="1" t="s">
        <v>308</v>
      </c>
      <c r="AD92" s="1">
        <v>88.304000000000002</v>
      </c>
      <c r="AE92" s="1">
        <v>89.709000000000003</v>
      </c>
      <c r="AF92" s="1">
        <v>1.1710554</v>
      </c>
      <c r="AG92" s="1">
        <v>-28.41</v>
      </c>
    </row>
    <row r="93" spans="1:33" x14ac:dyDescent="0.2">
      <c r="A93" s="1" t="s">
        <v>342</v>
      </c>
      <c r="B93" s="1" t="s">
        <v>401</v>
      </c>
      <c r="C93" s="1" t="s">
        <v>402</v>
      </c>
      <c r="D93" s="1">
        <v>20</v>
      </c>
      <c r="E93" s="1" t="s">
        <v>33</v>
      </c>
      <c r="F93" s="1" t="s">
        <v>403</v>
      </c>
      <c r="G93" s="1" t="s">
        <v>105</v>
      </c>
      <c r="H93" s="1" t="s">
        <v>298</v>
      </c>
      <c r="I93" s="1" t="s">
        <v>36</v>
      </c>
      <c r="J93" s="1" t="s">
        <v>106</v>
      </c>
      <c r="K93" s="1">
        <v>1</v>
      </c>
      <c r="L93" s="1">
        <v>23.8</v>
      </c>
      <c r="M93" s="1">
        <v>43.6</v>
      </c>
      <c r="N93" s="1">
        <v>22.1</v>
      </c>
      <c r="O93" s="1">
        <v>3511</v>
      </c>
      <c r="P93" s="1">
        <v>2598</v>
      </c>
      <c r="Q93" s="1" t="s">
        <v>325</v>
      </c>
      <c r="R93" s="1" t="s">
        <v>81</v>
      </c>
      <c r="S93" s="1">
        <v>65.783000000000001</v>
      </c>
      <c r="T93" s="1">
        <v>0.73886229999999997</v>
      </c>
      <c r="U93" s="1">
        <v>-1.1970000000000001</v>
      </c>
      <c r="W93" s="1">
        <v>1.2230000000000001</v>
      </c>
      <c r="X93" s="1">
        <v>8.1269802000000002</v>
      </c>
      <c r="AE93" s="1">
        <v>66.293000000000006</v>
      </c>
    </row>
    <row r="94" spans="1:33" x14ac:dyDescent="0.2">
      <c r="A94" s="1" t="s">
        <v>342</v>
      </c>
      <c r="B94" s="1" t="s">
        <v>401</v>
      </c>
      <c r="C94" s="1" t="s">
        <v>402</v>
      </c>
      <c r="D94" s="1">
        <v>20</v>
      </c>
      <c r="E94" s="1" t="s">
        <v>33</v>
      </c>
      <c r="F94" s="1" t="s">
        <v>403</v>
      </c>
      <c r="G94" s="1" t="s">
        <v>105</v>
      </c>
      <c r="H94" s="1" t="s">
        <v>298</v>
      </c>
      <c r="I94" s="1" t="s">
        <v>36</v>
      </c>
      <c r="J94" s="1" t="s">
        <v>106</v>
      </c>
      <c r="K94" s="1">
        <v>2</v>
      </c>
      <c r="L94" s="1">
        <v>93.7</v>
      </c>
      <c r="M94" s="1">
        <v>113.5</v>
      </c>
      <c r="N94" s="1">
        <v>22.4</v>
      </c>
      <c r="O94" s="1">
        <v>3523</v>
      </c>
      <c r="P94" s="1">
        <v>2603</v>
      </c>
      <c r="Q94" s="1" t="s">
        <v>322</v>
      </c>
      <c r="R94" s="1" t="s">
        <v>38</v>
      </c>
      <c r="S94" s="1">
        <v>66.236999999999995</v>
      </c>
      <c r="T94" s="1">
        <v>0.73885979999999996</v>
      </c>
      <c r="U94" s="1">
        <v>-1.2</v>
      </c>
      <c r="W94" s="1">
        <v>1.2230000000000001</v>
      </c>
      <c r="X94" s="1">
        <v>8.1830990000000003</v>
      </c>
      <c r="AE94" s="1">
        <v>66.75</v>
      </c>
    </row>
    <row r="95" spans="1:33" x14ac:dyDescent="0.2">
      <c r="A95" s="1" t="s">
        <v>342</v>
      </c>
      <c r="B95" s="1" t="s">
        <v>401</v>
      </c>
      <c r="C95" s="1" t="s">
        <v>402</v>
      </c>
      <c r="D95" s="1">
        <v>20</v>
      </c>
      <c r="E95" s="1" t="s">
        <v>33</v>
      </c>
      <c r="F95" s="1" t="s">
        <v>403</v>
      </c>
      <c r="G95" s="1" t="s">
        <v>105</v>
      </c>
      <c r="H95" s="1" t="s">
        <v>298</v>
      </c>
      <c r="I95" s="1" t="s">
        <v>36</v>
      </c>
      <c r="J95" s="1" t="s">
        <v>106</v>
      </c>
      <c r="K95" s="1">
        <v>3</v>
      </c>
      <c r="L95" s="1">
        <v>155.69999999999999</v>
      </c>
      <c r="M95" s="1">
        <v>178.7</v>
      </c>
      <c r="N95" s="1">
        <v>68.099999999999994</v>
      </c>
      <c r="O95" s="1">
        <v>5437</v>
      </c>
      <c r="P95" s="1">
        <v>4080</v>
      </c>
      <c r="Q95" s="1" t="s">
        <v>324</v>
      </c>
      <c r="R95" s="1" t="s">
        <v>75</v>
      </c>
      <c r="S95" s="1">
        <v>95.328000000000003</v>
      </c>
      <c r="T95" s="1">
        <v>0.74956239999999996</v>
      </c>
      <c r="U95" s="1">
        <v>13.268000000000001</v>
      </c>
      <c r="W95" s="1">
        <v>1.2230000000000001</v>
      </c>
      <c r="X95" s="1">
        <v>11.783391200000001</v>
      </c>
      <c r="AE95" s="1">
        <v>96.117999999999995</v>
      </c>
    </row>
    <row r="96" spans="1:33" x14ac:dyDescent="0.2">
      <c r="A96" s="1" t="s">
        <v>342</v>
      </c>
      <c r="B96" s="1" t="s">
        <v>401</v>
      </c>
      <c r="C96" s="1" t="s">
        <v>402</v>
      </c>
      <c r="D96" s="1">
        <v>20</v>
      </c>
      <c r="E96" s="1" t="s">
        <v>33</v>
      </c>
      <c r="F96" s="1" t="s">
        <v>403</v>
      </c>
      <c r="G96" s="1" t="s">
        <v>105</v>
      </c>
      <c r="H96" s="1" t="s">
        <v>298</v>
      </c>
      <c r="I96" s="1" t="s">
        <v>36</v>
      </c>
      <c r="J96" s="1" t="s">
        <v>106</v>
      </c>
      <c r="K96" s="1">
        <v>4</v>
      </c>
      <c r="L96" s="1">
        <v>270.3</v>
      </c>
      <c r="M96" s="1">
        <v>287.8</v>
      </c>
      <c r="N96" s="1">
        <v>69.400000000000006</v>
      </c>
      <c r="W96" s="1">
        <v>1.2230000000000001</v>
      </c>
      <c r="X96" s="1">
        <v>43.008017600000002</v>
      </c>
      <c r="Y96" s="1">
        <v>3453</v>
      </c>
      <c r="Z96" s="1">
        <v>4142</v>
      </c>
      <c r="AA96" s="1">
        <v>4907</v>
      </c>
      <c r="AB96" s="1" t="s">
        <v>48</v>
      </c>
      <c r="AC96" s="1" t="s">
        <v>301</v>
      </c>
      <c r="AD96" s="1">
        <v>70.027000000000001</v>
      </c>
      <c r="AE96" s="1">
        <v>71.159000000000006</v>
      </c>
      <c r="AF96" s="1">
        <v>1.1879565999999999</v>
      </c>
      <c r="AG96" s="1">
        <v>-14.002000000000001</v>
      </c>
    </row>
    <row r="97" spans="1:33" x14ac:dyDescent="0.2">
      <c r="A97" s="1" t="s">
        <v>342</v>
      </c>
      <c r="B97" s="1" t="s">
        <v>401</v>
      </c>
      <c r="C97" s="1" t="s">
        <v>402</v>
      </c>
      <c r="D97" s="1">
        <v>20</v>
      </c>
      <c r="E97" s="1" t="s">
        <v>33</v>
      </c>
      <c r="F97" s="1" t="s">
        <v>403</v>
      </c>
      <c r="G97" s="1" t="s">
        <v>105</v>
      </c>
      <c r="H97" s="1" t="s">
        <v>298</v>
      </c>
      <c r="I97" s="1" t="s">
        <v>36</v>
      </c>
      <c r="J97" s="1" t="s">
        <v>106</v>
      </c>
      <c r="K97" s="1">
        <v>5</v>
      </c>
      <c r="L97" s="1">
        <v>383.9</v>
      </c>
      <c r="M97" s="1">
        <v>403.7</v>
      </c>
      <c r="N97" s="1">
        <v>22.4</v>
      </c>
      <c r="W97" s="1">
        <v>1.2230000000000001</v>
      </c>
      <c r="X97" s="1">
        <v>54.280356099999999</v>
      </c>
      <c r="Y97" s="1">
        <v>4730</v>
      </c>
      <c r="Z97" s="1">
        <v>5543</v>
      </c>
      <c r="AA97" s="1">
        <v>6615</v>
      </c>
      <c r="AB97" s="1" t="s">
        <v>87</v>
      </c>
      <c r="AC97" s="1" t="s">
        <v>308</v>
      </c>
      <c r="AD97" s="1">
        <v>88.352000000000004</v>
      </c>
      <c r="AE97" s="1">
        <v>89.757999999999996</v>
      </c>
      <c r="AF97" s="1">
        <v>1.1710575000000001</v>
      </c>
      <c r="AG97" s="1">
        <v>-28.41</v>
      </c>
    </row>
    <row r="98" spans="1:33" x14ac:dyDescent="0.2">
      <c r="A98" s="1" t="s">
        <v>342</v>
      </c>
      <c r="B98" s="1" t="s">
        <v>404</v>
      </c>
      <c r="C98" s="1" t="s">
        <v>405</v>
      </c>
      <c r="D98" s="1">
        <v>21</v>
      </c>
      <c r="E98" s="1" t="s">
        <v>33</v>
      </c>
      <c r="F98" s="1" t="s">
        <v>406</v>
      </c>
      <c r="G98" s="1" t="s">
        <v>107</v>
      </c>
      <c r="H98" s="1" t="s">
        <v>298</v>
      </c>
      <c r="I98" s="1" t="s">
        <v>36</v>
      </c>
      <c r="J98" s="1" t="s">
        <v>108</v>
      </c>
      <c r="K98" s="1">
        <v>1</v>
      </c>
      <c r="L98" s="1">
        <v>23.8</v>
      </c>
      <c r="M98" s="1">
        <v>43.7</v>
      </c>
      <c r="N98" s="1">
        <v>22.1</v>
      </c>
      <c r="O98" s="1">
        <v>3507</v>
      </c>
      <c r="P98" s="1">
        <v>2593</v>
      </c>
      <c r="Q98" s="1" t="s">
        <v>407</v>
      </c>
      <c r="R98" s="1" t="s">
        <v>81</v>
      </c>
      <c r="S98" s="1">
        <v>65.847999999999999</v>
      </c>
      <c r="T98" s="1">
        <v>0.73884110000000003</v>
      </c>
      <c r="U98" s="1">
        <v>-1.177</v>
      </c>
      <c r="W98" s="1">
        <v>1.089</v>
      </c>
      <c r="X98" s="1">
        <v>9.1360787999999999</v>
      </c>
      <c r="AE98" s="1">
        <v>66.358999999999995</v>
      </c>
    </row>
    <row r="99" spans="1:33" x14ac:dyDescent="0.2">
      <c r="A99" s="1" t="s">
        <v>342</v>
      </c>
      <c r="B99" s="1" t="s">
        <v>404</v>
      </c>
      <c r="C99" s="1" t="s">
        <v>405</v>
      </c>
      <c r="D99" s="1">
        <v>21</v>
      </c>
      <c r="E99" s="1" t="s">
        <v>33</v>
      </c>
      <c r="F99" s="1" t="s">
        <v>406</v>
      </c>
      <c r="G99" s="1" t="s">
        <v>107</v>
      </c>
      <c r="H99" s="1" t="s">
        <v>298</v>
      </c>
      <c r="I99" s="1" t="s">
        <v>36</v>
      </c>
      <c r="J99" s="1" t="s">
        <v>108</v>
      </c>
      <c r="K99" s="1">
        <v>2</v>
      </c>
      <c r="L99" s="1">
        <v>93.7</v>
      </c>
      <c r="M99" s="1">
        <v>113.5</v>
      </c>
      <c r="N99" s="1">
        <v>22.4</v>
      </c>
      <c r="O99" s="1">
        <v>3530</v>
      </c>
      <c r="P99" s="1">
        <v>2609</v>
      </c>
      <c r="Q99" s="1" t="s">
        <v>322</v>
      </c>
      <c r="R99" s="1" t="s">
        <v>75</v>
      </c>
      <c r="S99" s="1">
        <v>66.277000000000001</v>
      </c>
      <c r="T99" s="1">
        <v>0.73882389999999998</v>
      </c>
      <c r="U99" s="1">
        <v>-1.2</v>
      </c>
      <c r="W99" s="1">
        <v>1.089</v>
      </c>
      <c r="X99" s="1">
        <v>9.1955481999999993</v>
      </c>
      <c r="AE99" s="1">
        <v>66.790999999999997</v>
      </c>
    </row>
    <row r="100" spans="1:33" x14ac:dyDescent="0.2">
      <c r="A100" s="1" t="s">
        <v>342</v>
      </c>
      <c r="B100" s="1" t="s">
        <v>404</v>
      </c>
      <c r="C100" s="1" t="s">
        <v>405</v>
      </c>
      <c r="D100" s="1">
        <v>21</v>
      </c>
      <c r="E100" s="1" t="s">
        <v>33</v>
      </c>
      <c r="F100" s="1" t="s">
        <v>406</v>
      </c>
      <c r="G100" s="1" t="s">
        <v>107</v>
      </c>
      <c r="H100" s="1" t="s">
        <v>298</v>
      </c>
      <c r="I100" s="1" t="s">
        <v>36</v>
      </c>
      <c r="J100" s="1" t="s">
        <v>108</v>
      </c>
      <c r="K100" s="1">
        <v>3</v>
      </c>
      <c r="L100" s="1">
        <v>156</v>
      </c>
      <c r="M100" s="1">
        <v>178.5</v>
      </c>
      <c r="N100" s="1">
        <v>66.099999999999994</v>
      </c>
      <c r="O100" s="1">
        <v>3739</v>
      </c>
      <c r="P100" s="1">
        <v>3120</v>
      </c>
      <c r="Q100" s="1" t="s">
        <v>321</v>
      </c>
      <c r="R100" s="1" t="s">
        <v>75</v>
      </c>
      <c r="S100" s="1">
        <v>66.733999999999995</v>
      </c>
      <c r="T100" s="1">
        <v>0.83326069999999997</v>
      </c>
      <c r="U100" s="1">
        <v>126.467</v>
      </c>
      <c r="W100" s="1">
        <v>1.089</v>
      </c>
      <c r="X100" s="1">
        <v>9.2727426000000008</v>
      </c>
      <c r="AE100" s="1">
        <v>67.350999999999999</v>
      </c>
    </row>
    <row r="101" spans="1:33" x14ac:dyDescent="0.2">
      <c r="A101" s="1" t="s">
        <v>342</v>
      </c>
      <c r="B101" s="1" t="s">
        <v>404</v>
      </c>
      <c r="C101" s="1" t="s">
        <v>405</v>
      </c>
      <c r="D101" s="1">
        <v>21</v>
      </c>
      <c r="E101" s="1" t="s">
        <v>33</v>
      </c>
      <c r="F101" s="1" t="s">
        <v>406</v>
      </c>
      <c r="G101" s="1" t="s">
        <v>107</v>
      </c>
      <c r="H101" s="1" t="s">
        <v>298</v>
      </c>
      <c r="I101" s="1" t="s">
        <v>36</v>
      </c>
      <c r="J101" s="1" t="s">
        <v>108</v>
      </c>
      <c r="K101" s="1">
        <v>4</v>
      </c>
      <c r="L101" s="1">
        <v>270.10000000000002</v>
      </c>
      <c r="M101" s="1">
        <v>289.2</v>
      </c>
      <c r="N101" s="1">
        <v>68.599999999999994</v>
      </c>
      <c r="W101" s="1">
        <v>1.089</v>
      </c>
      <c r="X101" s="1">
        <v>40.0151155</v>
      </c>
      <c r="Y101" s="1">
        <v>2850</v>
      </c>
      <c r="Z101" s="1">
        <v>4387</v>
      </c>
      <c r="AA101" s="1">
        <v>4054</v>
      </c>
      <c r="AB101" s="1" t="s">
        <v>48</v>
      </c>
      <c r="AC101" s="1" t="s">
        <v>76</v>
      </c>
      <c r="AD101" s="1">
        <v>57.853999999999999</v>
      </c>
      <c r="AE101" s="1">
        <v>58.985999999999997</v>
      </c>
      <c r="AF101" s="1">
        <v>1.5297731999999999</v>
      </c>
      <c r="AG101" s="1">
        <v>290.60599999999999</v>
      </c>
    </row>
    <row r="102" spans="1:33" x14ac:dyDescent="0.2">
      <c r="A102" s="1" t="s">
        <v>342</v>
      </c>
      <c r="B102" s="1" t="s">
        <v>404</v>
      </c>
      <c r="C102" s="1" t="s">
        <v>405</v>
      </c>
      <c r="D102" s="1">
        <v>21</v>
      </c>
      <c r="E102" s="1" t="s">
        <v>33</v>
      </c>
      <c r="F102" s="1" t="s">
        <v>406</v>
      </c>
      <c r="G102" s="1" t="s">
        <v>107</v>
      </c>
      <c r="H102" s="1" t="s">
        <v>298</v>
      </c>
      <c r="I102" s="1" t="s">
        <v>36</v>
      </c>
      <c r="J102" s="1" t="s">
        <v>108</v>
      </c>
      <c r="K102" s="1">
        <v>5</v>
      </c>
      <c r="L102" s="1">
        <v>383.9</v>
      </c>
      <c r="M102" s="1">
        <v>403.7</v>
      </c>
      <c r="N102" s="1">
        <v>22.3</v>
      </c>
      <c r="W102" s="1">
        <v>1.089</v>
      </c>
      <c r="X102" s="1">
        <v>61.028782999999997</v>
      </c>
      <c r="Y102" s="1">
        <v>4755</v>
      </c>
      <c r="Z102" s="1">
        <v>5575</v>
      </c>
      <c r="AA102" s="1">
        <v>6642</v>
      </c>
      <c r="AB102" s="1" t="s">
        <v>71</v>
      </c>
      <c r="AC102" s="1" t="s">
        <v>72</v>
      </c>
      <c r="AD102" s="1">
        <v>88.453000000000003</v>
      </c>
      <c r="AE102" s="1">
        <v>89.86</v>
      </c>
      <c r="AF102" s="1">
        <v>1.1710465999999999</v>
      </c>
      <c r="AG102" s="1">
        <v>-28.41</v>
      </c>
    </row>
    <row r="103" spans="1:33" x14ac:dyDescent="0.2">
      <c r="A103" s="1" t="s">
        <v>342</v>
      </c>
      <c r="B103" s="1" t="s">
        <v>408</v>
      </c>
      <c r="C103" s="1" t="s">
        <v>409</v>
      </c>
      <c r="D103" s="1">
        <v>22</v>
      </c>
      <c r="E103" s="1" t="s">
        <v>33</v>
      </c>
      <c r="F103" s="1" t="s">
        <v>410</v>
      </c>
      <c r="G103" s="1" t="s">
        <v>109</v>
      </c>
      <c r="H103" s="1" t="s">
        <v>298</v>
      </c>
      <c r="I103" s="1" t="s">
        <v>36</v>
      </c>
      <c r="J103" s="1" t="s">
        <v>110</v>
      </c>
      <c r="K103" s="1">
        <v>1</v>
      </c>
      <c r="L103" s="1">
        <v>23.8</v>
      </c>
      <c r="M103" s="1">
        <v>43.6</v>
      </c>
      <c r="N103" s="1">
        <v>22.1</v>
      </c>
      <c r="O103" s="1">
        <v>3514</v>
      </c>
      <c r="P103" s="1">
        <v>2600</v>
      </c>
      <c r="Q103" s="1" t="s">
        <v>357</v>
      </c>
      <c r="R103" s="1" t="s">
        <v>80</v>
      </c>
      <c r="S103" s="1">
        <v>65.760000000000005</v>
      </c>
      <c r="T103" s="1">
        <v>0.73884760000000005</v>
      </c>
      <c r="U103" s="1">
        <v>-1.2310000000000001</v>
      </c>
      <c r="W103" s="1">
        <v>1.1910000000000001</v>
      </c>
      <c r="X103" s="1">
        <v>8.3424001000000008</v>
      </c>
      <c r="AE103" s="1">
        <v>66.269000000000005</v>
      </c>
    </row>
    <row r="104" spans="1:33" x14ac:dyDescent="0.2">
      <c r="A104" s="1" t="s">
        <v>342</v>
      </c>
      <c r="B104" s="1" t="s">
        <v>408</v>
      </c>
      <c r="C104" s="1" t="s">
        <v>409</v>
      </c>
      <c r="D104" s="1">
        <v>22</v>
      </c>
      <c r="E104" s="1" t="s">
        <v>33</v>
      </c>
      <c r="F104" s="1" t="s">
        <v>410</v>
      </c>
      <c r="G104" s="1" t="s">
        <v>109</v>
      </c>
      <c r="H104" s="1" t="s">
        <v>298</v>
      </c>
      <c r="I104" s="1" t="s">
        <v>36</v>
      </c>
      <c r="J104" s="1" t="s">
        <v>110</v>
      </c>
      <c r="K104" s="1">
        <v>2</v>
      </c>
      <c r="L104" s="1">
        <v>93.7</v>
      </c>
      <c r="M104" s="1">
        <v>113.5</v>
      </c>
      <c r="N104" s="1">
        <v>22.4</v>
      </c>
      <c r="O104" s="1">
        <v>3519</v>
      </c>
      <c r="P104" s="1">
        <v>2600</v>
      </c>
      <c r="Q104" s="1" t="s">
        <v>328</v>
      </c>
      <c r="R104" s="1" t="s">
        <v>38</v>
      </c>
      <c r="S104" s="1">
        <v>66.168999999999997</v>
      </c>
      <c r="T104" s="1">
        <v>0.73887040000000004</v>
      </c>
      <c r="U104" s="1">
        <v>-1.2</v>
      </c>
      <c r="W104" s="1">
        <v>1.1910000000000001</v>
      </c>
      <c r="X104" s="1">
        <v>8.3943121000000005</v>
      </c>
      <c r="AE104" s="1">
        <v>66.682000000000002</v>
      </c>
    </row>
    <row r="105" spans="1:33" x14ac:dyDescent="0.2">
      <c r="A105" s="1" t="s">
        <v>342</v>
      </c>
      <c r="B105" s="1" t="s">
        <v>408</v>
      </c>
      <c r="C105" s="1" t="s">
        <v>409</v>
      </c>
      <c r="D105" s="1">
        <v>22</v>
      </c>
      <c r="E105" s="1" t="s">
        <v>33</v>
      </c>
      <c r="F105" s="1" t="s">
        <v>410</v>
      </c>
      <c r="G105" s="1" t="s">
        <v>109</v>
      </c>
      <c r="H105" s="1" t="s">
        <v>298</v>
      </c>
      <c r="I105" s="1" t="s">
        <v>36</v>
      </c>
      <c r="J105" s="1" t="s">
        <v>110</v>
      </c>
      <c r="K105" s="1">
        <v>3</v>
      </c>
      <c r="L105" s="1">
        <v>155.9</v>
      </c>
      <c r="M105" s="1">
        <v>178.4</v>
      </c>
      <c r="N105" s="1">
        <v>66.599999999999994</v>
      </c>
      <c r="O105" s="1">
        <v>3786</v>
      </c>
      <c r="P105" s="1">
        <v>2944</v>
      </c>
      <c r="Q105" s="1" t="s">
        <v>324</v>
      </c>
      <c r="R105" s="1" t="s">
        <v>310</v>
      </c>
      <c r="S105" s="1">
        <v>68.326999999999998</v>
      </c>
      <c r="T105" s="1">
        <v>0.77645160000000002</v>
      </c>
      <c r="U105" s="1">
        <v>49.601999999999997</v>
      </c>
      <c r="W105" s="1">
        <v>1.1910000000000001</v>
      </c>
      <c r="X105" s="1">
        <v>8.6761925000000009</v>
      </c>
      <c r="AE105" s="1">
        <v>68.921000000000006</v>
      </c>
    </row>
    <row r="106" spans="1:33" x14ac:dyDescent="0.2">
      <c r="A106" s="1" t="s">
        <v>342</v>
      </c>
      <c r="B106" s="1" t="s">
        <v>408</v>
      </c>
      <c r="C106" s="1" t="s">
        <v>409</v>
      </c>
      <c r="D106" s="1">
        <v>22</v>
      </c>
      <c r="E106" s="1" t="s">
        <v>33</v>
      </c>
      <c r="F106" s="1" t="s">
        <v>410</v>
      </c>
      <c r="G106" s="1" t="s">
        <v>109</v>
      </c>
      <c r="H106" s="1" t="s">
        <v>298</v>
      </c>
      <c r="I106" s="1" t="s">
        <v>36</v>
      </c>
      <c r="J106" s="1" t="s">
        <v>110</v>
      </c>
      <c r="K106" s="1">
        <v>4</v>
      </c>
      <c r="L106" s="1">
        <v>270.3</v>
      </c>
      <c r="M106" s="1">
        <v>289.89999999999998</v>
      </c>
      <c r="N106" s="1">
        <v>68.400000000000006</v>
      </c>
      <c r="W106" s="1">
        <v>1.1910000000000001</v>
      </c>
      <c r="X106" s="1">
        <v>33.999070000000003</v>
      </c>
      <c r="Y106" s="1">
        <v>2642</v>
      </c>
      <c r="Z106" s="1">
        <v>3515</v>
      </c>
      <c r="AA106" s="1">
        <v>3758</v>
      </c>
      <c r="AB106" s="1" t="s">
        <v>340</v>
      </c>
      <c r="AC106" s="1" t="s">
        <v>301</v>
      </c>
      <c r="AD106" s="1">
        <v>53.884999999999998</v>
      </c>
      <c r="AE106" s="1">
        <v>54.826000000000001</v>
      </c>
      <c r="AF106" s="1">
        <v>1.319016</v>
      </c>
      <c r="AG106" s="1">
        <v>102.75</v>
      </c>
    </row>
    <row r="107" spans="1:33" x14ac:dyDescent="0.2">
      <c r="A107" s="1" t="s">
        <v>342</v>
      </c>
      <c r="B107" s="1" t="s">
        <v>408</v>
      </c>
      <c r="C107" s="1" t="s">
        <v>409</v>
      </c>
      <c r="D107" s="1">
        <v>22</v>
      </c>
      <c r="E107" s="1" t="s">
        <v>33</v>
      </c>
      <c r="F107" s="1" t="s">
        <v>410</v>
      </c>
      <c r="G107" s="1" t="s">
        <v>109</v>
      </c>
      <c r="H107" s="1" t="s">
        <v>298</v>
      </c>
      <c r="I107" s="1" t="s">
        <v>36</v>
      </c>
      <c r="J107" s="1" t="s">
        <v>110</v>
      </c>
      <c r="K107" s="1">
        <v>5</v>
      </c>
      <c r="L107" s="1">
        <v>383.8</v>
      </c>
      <c r="M107" s="1">
        <v>403.6</v>
      </c>
      <c r="N107" s="1">
        <v>22.4</v>
      </c>
      <c r="W107" s="1">
        <v>1.1910000000000001</v>
      </c>
      <c r="X107" s="1">
        <v>55.7997497</v>
      </c>
      <c r="Y107" s="1">
        <v>4732</v>
      </c>
      <c r="Z107" s="1">
        <v>5548</v>
      </c>
      <c r="AA107" s="1">
        <v>6610</v>
      </c>
      <c r="AB107" s="1" t="s">
        <v>77</v>
      </c>
      <c r="AC107" s="1" t="s">
        <v>351</v>
      </c>
      <c r="AD107" s="1">
        <v>88.448999999999998</v>
      </c>
      <c r="AE107" s="1">
        <v>89.855999999999995</v>
      </c>
      <c r="AF107" s="1">
        <v>1.1710864999999999</v>
      </c>
      <c r="AG107" s="1">
        <v>-28.41</v>
      </c>
    </row>
    <row r="108" spans="1:33" x14ac:dyDescent="0.2">
      <c r="A108" s="1" t="s">
        <v>342</v>
      </c>
      <c r="B108" s="1" t="s">
        <v>411</v>
      </c>
      <c r="C108" s="1" t="s">
        <v>412</v>
      </c>
      <c r="D108" s="1">
        <v>23</v>
      </c>
      <c r="E108" s="1" t="s">
        <v>33</v>
      </c>
      <c r="F108" s="1" t="s">
        <v>413</v>
      </c>
      <c r="G108" s="1" t="s">
        <v>111</v>
      </c>
      <c r="H108" s="1" t="s">
        <v>298</v>
      </c>
      <c r="I108" s="1" t="s">
        <v>36</v>
      </c>
      <c r="J108" s="1" t="s">
        <v>112</v>
      </c>
      <c r="K108" s="1">
        <v>1</v>
      </c>
      <c r="L108" s="1">
        <v>23.8</v>
      </c>
      <c r="M108" s="1">
        <v>43.6</v>
      </c>
      <c r="N108" s="1">
        <v>22.1</v>
      </c>
      <c r="O108" s="1">
        <v>3514</v>
      </c>
      <c r="P108" s="1">
        <v>2600</v>
      </c>
      <c r="Q108" s="1" t="s">
        <v>327</v>
      </c>
      <c r="R108" s="1" t="s">
        <v>98</v>
      </c>
      <c r="S108" s="1">
        <v>65.789000000000001</v>
      </c>
      <c r="T108" s="1">
        <v>0.73882689999999995</v>
      </c>
      <c r="U108" s="1">
        <v>-1.246</v>
      </c>
      <c r="W108" s="1">
        <v>1.573</v>
      </c>
      <c r="X108" s="1">
        <v>6.3193269000000001</v>
      </c>
      <c r="AE108" s="1">
        <v>66.299000000000007</v>
      </c>
    </row>
    <row r="109" spans="1:33" x14ac:dyDescent="0.2">
      <c r="A109" s="1" t="s">
        <v>342</v>
      </c>
      <c r="B109" s="1" t="s">
        <v>411</v>
      </c>
      <c r="C109" s="1" t="s">
        <v>412</v>
      </c>
      <c r="D109" s="1">
        <v>23</v>
      </c>
      <c r="E109" s="1" t="s">
        <v>33</v>
      </c>
      <c r="F109" s="1" t="s">
        <v>413</v>
      </c>
      <c r="G109" s="1" t="s">
        <v>111</v>
      </c>
      <c r="H109" s="1" t="s">
        <v>298</v>
      </c>
      <c r="I109" s="1" t="s">
        <v>36</v>
      </c>
      <c r="J109" s="1" t="s">
        <v>112</v>
      </c>
      <c r="K109" s="1">
        <v>2</v>
      </c>
      <c r="L109" s="1">
        <v>93.7</v>
      </c>
      <c r="M109" s="1">
        <v>113.5</v>
      </c>
      <c r="N109" s="1">
        <v>22.1</v>
      </c>
      <c r="O109" s="1">
        <v>3535</v>
      </c>
      <c r="P109" s="1">
        <v>2613</v>
      </c>
      <c r="Q109" s="1" t="s">
        <v>328</v>
      </c>
      <c r="R109" s="1" t="s">
        <v>262</v>
      </c>
      <c r="S109" s="1">
        <v>66.200999999999993</v>
      </c>
      <c r="T109" s="1">
        <v>0.73886099999999999</v>
      </c>
      <c r="U109" s="1">
        <v>-1.2</v>
      </c>
      <c r="W109" s="1">
        <v>1.573</v>
      </c>
      <c r="X109" s="1">
        <v>6.3588277</v>
      </c>
      <c r="AE109" s="1">
        <v>66.713999999999999</v>
      </c>
    </row>
    <row r="110" spans="1:33" x14ac:dyDescent="0.2">
      <c r="A110" s="1" t="s">
        <v>342</v>
      </c>
      <c r="B110" s="1" t="s">
        <v>411</v>
      </c>
      <c r="C110" s="1" t="s">
        <v>412</v>
      </c>
      <c r="D110" s="1">
        <v>23</v>
      </c>
      <c r="E110" s="1" t="s">
        <v>33</v>
      </c>
      <c r="F110" s="1" t="s">
        <v>413</v>
      </c>
      <c r="G110" s="1" t="s">
        <v>111</v>
      </c>
      <c r="H110" s="1" t="s">
        <v>298</v>
      </c>
      <c r="I110" s="1" t="s">
        <v>36</v>
      </c>
      <c r="J110" s="1" t="s">
        <v>112</v>
      </c>
      <c r="K110" s="1">
        <v>3</v>
      </c>
      <c r="L110" s="1">
        <v>156</v>
      </c>
      <c r="M110" s="1">
        <v>178.7</v>
      </c>
      <c r="N110" s="1">
        <v>67.599999999999994</v>
      </c>
      <c r="O110" s="1">
        <v>4678</v>
      </c>
      <c r="P110" s="1">
        <v>3547</v>
      </c>
      <c r="Q110" s="1" t="s">
        <v>324</v>
      </c>
      <c r="R110" s="1" t="s">
        <v>75</v>
      </c>
      <c r="S110" s="1">
        <v>83.415999999999997</v>
      </c>
      <c r="T110" s="1">
        <v>0.75748230000000005</v>
      </c>
      <c r="U110" s="1">
        <v>23.972000000000001</v>
      </c>
      <c r="W110" s="1">
        <v>1.573</v>
      </c>
      <c r="X110" s="1">
        <v>8.0177765000000001</v>
      </c>
      <c r="AE110" s="1">
        <v>84.119</v>
      </c>
    </row>
    <row r="111" spans="1:33" x14ac:dyDescent="0.2">
      <c r="A111" s="1" t="s">
        <v>342</v>
      </c>
      <c r="B111" s="1" t="s">
        <v>411</v>
      </c>
      <c r="C111" s="1" t="s">
        <v>412</v>
      </c>
      <c r="D111" s="1">
        <v>23</v>
      </c>
      <c r="E111" s="1" t="s">
        <v>33</v>
      </c>
      <c r="F111" s="1" t="s">
        <v>413</v>
      </c>
      <c r="G111" s="1" t="s">
        <v>111</v>
      </c>
      <c r="H111" s="1" t="s">
        <v>298</v>
      </c>
      <c r="I111" s="1" t="s">
        <v>36</v>
      </c>
      <c r="J111" s="1" t="s">
        <v>112</v>
      </c>
      <c r="K111" s="1">
        <v>4</v>
      </c>
      <c r="L111" s="1">
        <v>270.3</v>
      </c>
      <c r="M111" s="1">
        <v>287.39999999999998</v>
      </c>
      <c r="N111" s="1">
        <v>70.3</v>
      </c>
      <c r="W111" s="1">
        <v>1.573</v>
      </c>
      <c r="X111" s="1">
        <v>36.506475399999999</v>
      </c>
      <c r="Y111" s="1">
        <v>3720</v>
      </c>
      <c r="Z111" s="1">
        <v>4578</v>
      </c>
      <c r="AA111" s="1">
        <v>5284</v>
      </c>
      <c r="AB111" s="1" t="s">
        <v>48</v>
      </c>
      <c r="AC111" s="1" t="s">
        <v>301</v>
      </c>
      <c r="AD111" s="1">
        <v>76.412000000000006</v>
      </c>
      <c r="AE111" s="1">
        <v>77.668999999999997</v>
      </c>
      <c r="AF111" s="1">
        <v>1.2179559</v>
      </c>
      <c r="AG111" s="1">
        <v>12.743</v>
      </c>
    </row>
    <row r="112" spans="1:33" x14ac:dyDescent="0.2">
      <c r="A112" s="1" t="s">
        <v>342</v>
      </c>
      <c r="B112" s="1" t="s">
        <v>411</v>
      </c>
      <c r="C112" s="1" t="s">
        <v>412</v>
      </c>
      <c r="D112" s="1">
        <v>23</v>
      </c>
      <c r="E112" s="1" t="s">
        <v>33</v>
      </c>
      <c r="F112" s="1" t="s">
        <v>413</v>
      </c>
      <c r="G112" s="1" t="s">
        <v>111</v>
      </c>
      <c r="H112" s="1" t="s">
        <v>298</v>
      </c>
      <c r="I112" s="1" t="s">
        <v>36</v>
      </c>
      <c r="J112" s="1" t="s">
        <v>112</v>
      </c>
      <c r="K112" s="1">
        <v>5</v>
      </c>
      <c r="L112" s="1">
        <v>383.9</v>
      </c>
      <c r="M112" s="1">
        <v>403.7</v>
      </c>
      <c r="N112" s="1">
        <v>22.3</v>
      </c>
      <c r="W112" s="1">
        <v>1.573</v>
      </c>
      <c r="X112" s="1">
        <v>42.169994600000003</v>
      </c>
      <c r="Y112" s="1">
        <v>4737</v>
      </c>
      <c r="Z112" s="1">
        <v>5551</v>
      </c>
      <c r="AA112" s="1">
        <v>6621</v>
      </c>
      <c r="AB112" s="1" t="s">
        <v>351</v>
      </c>
      <c r="AC112" s="1" t="s">
        <v>72</v>
      </c>
      <c r="AD112" s="1">
        <v>88.284000000000006</v>
      </c>
      <c r="AE112" s="1">
        <v>89.688999999999993</v>
      </c>
      <c r="AF112" s="1">
        <v>1.1710613999999999</v>
      </c>
      <c r="AG112" s="1">
        <v>-28.41</v>
      </c>
    </row>
    <row r="113" spans="1:33" x14ac:dyDescent="0.2">
      <c r="A113" s="1" t="s">
        <v>342</v>
      </c>
      <c r="B113" s="1" t="s">
        <v>414</v>
      </c>
      <c r="C113" s="1" t="s">
        <v>415</v>
      </c>
      <c r="D113" s="1">
        <v>24</v>
      </c>
      <c r="E113" s="1" t="s">
        <v>33</v>
      </c>
      <c r="F113" s="1" t="s">
        <v>416</v>
      </c>
      <c r="G113" s="1" t="s">
        <v>113</v>
      </c>
      <c r="H113" s="1" t="s">
        <v>298</v>
      </c>
      <c r="I113" s="1" t="s">
        <v>36</v>
      </c>
      <c r="J113" s="1" t="s">
        <v>114</v>
      </c>
      <c r="K113" s="1">
        <v>1</v>
      </c>
      <c r="L113" s="1">
        <v>23.8</v>
      </c>
      <c r="M113" s="1">
        <v>43.7</v>
      </c>
      <c r="N113" s="1">
        <v>22.1</v>
      </c>
      <c r="O113" s="1">
        <v>3512</v>
      </c>
      <c r="P113" s="1">
        <v>2597</v>
      </c>
      <c r="Q113" s="1" t="s">
        <v>407</v>
      </c>
      <c r="R113" s="1" t="s">
        <v>80</v>
      </c>
      <c r="S113" s="1">
        <v>65.882000000000005</v>
      </c>
      <c r="T113" s="1">
        <v>0.7388287</v>
      </c>
      <c r="U113" s="1">
        <v>-1.2390000000000001</v>
      </c>
      <c r="W113" s="1">
        <v>1.3660000000000001</v>
      </c>
      <c r="X113" s="1">
        <v>7.2872224000000001</v>
      </c>
      <c r="AE113" s="1">
        <v>66.393000000000001</v>
      </c>
    </row>
    <row r="114" spans="1:33" x14ac:dyDescent="0.2">
      <c r="A114" s="1" t="s">
        <v>342</v>
      </c>
      <c r="B114" s="1" t="s">
        <v>414</v>
      </c>
      <c r="C114" s="1" t="s">
        <v>415</v>
      </c>
      <c r="D114" s="1">
        <v>24</v>
      </c>
      <c r="E114" s="1" t="s">
        <v>33</v>
      </c>
      <c r="F114" s="1" t="s">
        <v>416</v>
      </c>
      <c r="G114" s="1" t="s">
        <v>113</v>
      </c>
      <c r="H114" s="1" t="s">
        <v>298</v>
      </c>
      <c r="I114" s="1" t="s">
        <v>36</v>
      </c>
      <c r="J114" s="1" t="s">
        <v>114</v>
      </c>
      <c r="K114" s="1">
        <v>2</v>
      </c>
      <c r="L114" s="1">
        <v>93.7</v>
      </c>
      <c r="M114" s="1">
        <v>113</v>
      </c>
      <c r="N114" s="1">
        <v>22.4</v>
      </c>
      <c r="O114" s="1">
        <v>3523</v>
      </c>
      <c r="P114" s="1">
        <v>2603</v>
      </c>
      <c r="Q114" s="1" t="s">
        <v>322</v>
      </c>
      <c r="R114" s="1" t="s">
        <v>38</v>
      </c>
      <c r="S114" s="1">
        <v>66.254999999999995</v>
      </c>
      <c r="T114" s="1">
        <v>0.7388576</v>
      </c>
      <c r="U114" s="1">
        <v>-1.2</v>
      </c>
      <c r="W114" s="1">
        <v>1.3660000000000001</v>
      </c>
      <c r="X114" s="1">
        <v>7.3284161000000001</v>
      </c>
      <c r="AE114" s="1">
        <v>66.768000000000001</v>
      </c>
    </row>
    <row r="115" spans="1:33" x14ac:dyDescent="0.2">
      <c r="A115" s="1" t="s">
        <v>342</v>
      </c>
      <c r="B115" s="1" t="s">
        <v>414</v>
      </c>
      <c r="C115" s="1" t="s">
        <v>415</v>
      </c>
      <c r="D115" s="1">
        <v>24</v>
      </c>
      <c r="E115" s="1" t="s">
        <v>33</v>
      </c>
      <c r="F115" s="1" t="s">
        <v>416</v>
      </c>
      <c r="G115" s="1" t="s">
        <v>113</v>
      </c>
      <c r="H115" s="1" t="s">
        <v>298</v>
      </c>
      <c r="I115" s="1" t="s">
        <v>36</v>
      </c>
      <c r="J115" s="1" t="s">
        <v>114</v>
      </c>
      <c r="K115" s="1">
        <v>3</v>
      </c>
      <c r="L115" s="1">
        <v>155.9</v>
      </c>
      <c r="M115" s="1">
        <v>178.9</v>
      </c>
      <c r="N115" s="1">
        <v>68.8</v>
      </c>
      <c r="O115" s="1">
        <v>6063</v>
      </c>
      <c r="P115" s="1">
        <v>4617</v>
      </c>
      <c r="Q115" s="1" t="s">
        <v>321</v>
      </c>
      <c r="R115" s="1" t="s">
        <v>310</v>
      </c>
      <c r="S115" s="1">
        <v>107.253</v>
      </c>
      <c r="T115" s="1">
        <v>0.7606849</v>
      </c>
      <c r="U115" s="1">
        <v>28.306000000000001</v>
      </c>
      <c r="W115" s="1">
        <v>1.3660000000000001</v>
      </c>
      <c r="X115" s="1">
        <v>11.870739</v>
      </c>
      <c r="AE115" s="1">
        <v>108.15300000000001</v>
      </c>
    </row>
    <row r="116" spans="1:33" x14ac:dyDescent="0.2">
      <c r="A116" s="1" t="s">
        <v>342</v>
      </c>
      <c r="B116" s="1" t="s">
        <v>414</v>
      </c>
      <c r="C116" s="1" t="s">
        <v>415</v>
      </c>
      <c r="D116" s="1">
        <v>24</v>
      </c>
      <c r="E116" s="1" t="s">
        <v>33</v>
      </c>
      <c r="F116" s="1" t="s">
        <v>416</v>
      </c>
      <c r="G116" s="1" t="s">
        <v>113</v>
      </c>
      <c r="H116" s="1" t="s">
        <v>298</v>
      </c>
      <c r="I116" s="1" t="s">
        <v>36</v>
      </c>
      <c r="J116" s="1" t="s">
        <v>114</v>
      </c>
      <c r="K116" s="1">
        <v>4</v>
      </c>
      <c r="L116" s="1">
        <v>270.3</v>
      </c>
      <c r="M116" s="1">
        <v>287</v>
      </c>
      <c r="N116" s="1">
        <v>70.599999999999994</v>
      </c>
      <c r="W116" s="1">
        <v>1.3660000000000001</v>
      </c>
      <c r="X116" s="1">
        <v>44.566939699999999</v>
      </c>
      <c r="Y116" s="1">
        <v>3939</v>
      </c>
      <c r="Z116" s="1">
        <v>4943</v>
      </c>
      <c r="AA116" s="1">
        <v>5595</v>
      </c>
      <c r="AB116" s="1" t="s">
        <v>48</v>
      </c>
      <c r="AC116" s="1" t="s">
        <v>301</v>
      </c>
      <c r="AD116" s="1">
        <v>80.977999999999994</v>
      </c>
      <c r="AE116" s="1">
        <v>82.328999999999994</v>
      </c>
      <c r="AF116" s="1">
        <v>1.2415581</v>
      </c>
      <c r="AG116" s="1">
        <v>33.787999999999997</v>
      </c>
    </row>
    <row r="117" spans="1:33" x14ac:dyDescent="0.2">
      <c r="A117" s="1" t="s">
        <v>342</v>
      </c>
      <c r="B117" s="1" t="s">
        <v>414</v>
      </c>
      <c r="C117" s="1" t="s">
        <v>415</v>
      </c>
      <c r="D117" s="1">
        <v>24</v>
      </c>
      <c r="E117" s="1" t="s">
        <v>33</v>
      </c>
      <c r="F117" s="1" t="s">
        <v>416</v>
      </c>
      <c r="G117" s="1" t="s">
        <v>113</v>
      </c>
      <c r="H117" s="1" t="s">
        <v>298</v>
      </c>
      <c r="I117" s="1" t="s">
        <v>36</v>
      </c>
      <c r="J117" s="1" t="s">
        <v>114</v>
      </c>
      <c r="K117" s="1">
        <v>5</v>
      </c>
      <c r="L117" s="1">
        <v>383.8</v>
      </c>
      <c r="M117" s="1">
        <v>403.6</v>
      </c>
      <c r="N117" s="1">
        <v>22.6</v>
      </c>
      <c r="W117" s="1">
        <v>1.3660000000000001</v>
      </c>
      <c r="X117" s="1">
        <v>48.576160000000002</v>
      </c>
      <c r="Y117" s="1">
        <v>4718</v>
      </c>
      <c r="Z117" s="1">
        <v>5530</v>
      </c>
      <c r="AA117" s="1">
        <v>6594</v>
      </c>
      <c r="AB117" s="1" t="s">
        <v>67</v>
      </c>
      <c r="AC117" s="1" t="s">
        <v>304</v>
      </c>
      <c r="AD117" s="1">
        <v>88.313000000000002</v>
      </c>
      <c r="AE117" s="1">
        <v>89.718000000000004</v>
      </c>
      <c r="AF117" s="1">
        <v>1.1710529999999999</v>
      </c>
      <c r="AG117" s="1">
        <v>-28.41</v>
      </c>
    </row>
    <row r="118" spans="1:33" x14ac:dyDescent="0.2">
      <c r="A118" s="1" t="s">
        <v>342</v>
      </c>
      <c r="B118" s="1" t="s">
        <v>417</v>
      </c>
      <c r="C118" s="1" t="s">
        <v>418</v>
      </c>
      <c r="D118" s="1">
        <v>25</v>
      </c>
      <c r="E118" s="1" t="s">
        <v>33</v>
      </c>
      <c r="F118" s="1" t="s">
        <v>50</v>
      </c>
      <c r="G118" s="1" t="s">
        <v>115</v>
      </c>
      <c r="H118" s="1" t="s">
        <v>298</v>
      </c>
      <c r="I118" s="1" t="s">
        <v>36</v>
      </c>
      <c r="J118" s="1" t="s">
        <v>116</v>
      </c>
      <c r="K118" s="1">
        <v>1</v>
      </c>
      <c r="L118" s="1">
        <v>23.8</v>
      </c>
      <c r="M118" s="1">
        <v>43.6</v>
      </c>
      <c r="N118" s="1">
        <v>22.1</v>
      </c>
      <c r="O118" s="1">
        <v>3521</v>
      </c>
      <c r="P118" s="1">
        <v>2605</v>
      </c>
      <c r="Q118" s="1" t="s">
        <v>394</v>
      </c>
      <c r="R118" s="1" t="s">
        <v>53</v>
      </c>
      <c r="S118" s="1">
        <v>65.929000000000002</v>
      </c>
      <c r="T118" s="1">
        <v>0.73876869999999994</v>
      </c>
      <c r="U118" s="1">
        <v>-1.319</v>
      </c>
      <c r="W118" s="1">
        <v>1.0429999999999999</v>
      </c>
      <c r="X118" s="1">
        <v>9.5507685999999996</v>
      </c>
      <c r="AE118" s="1">
        <v>66.44</v>
      </c>
    </row>
    <row r="119" spans="1:33" x14ac:dyDescent="0.2">
      <c r="A119" s="1" t="s">
        <v>342</v>
      </c>
      <c r="B119" s="1" t="s">
        <v>417</v>
      </c>
      <c r="C119" s="1" t="s">
        <v>418</v>
      </c>
      <c r="D119" s="1">
        <v>25</v>
      </c>
      <c r="E119" s="1" t="s">
        <v>33</v>
      </c>
      <c r="F119" s="1" t="s">
        <v>50</v>
      </c>
      <c r="G119" s="1" t="s">
        <v>115</v>
      </c>
      <c r="H119" s="1" t="s">
        <v>298</v>
      </c>
      <c r="I119" s="1" t="s">
        <v>36</v>
      </c>
      <c r="J119" s="1" t="s">
        <v>116</v>
      </c>
      <c r="K119" s="1">
        <v>2</v>
      </c>
      <c r="L119" s="1">
        <v>93.7</v>
      </c>
      <c r="M119" s="1">
        <v>113.5</v>
      </c>
      <c r="N119" s="1">
        <v>22.4</v>
      </c>
      <c r="O119" s="1">
        <v>3534</v>
      </c>
      <c r="P119" s="1">
        <v>2611</v>
      </c>
      <c r="Q119" s="1" t="s">
        <v>327</v>
      </c>
      <c r="R119" s="1" t="s">
        <v>310</v>
      </c>
      <c r="S119" s="1">
        <v>66.373999999999995</v>
      </c>
      <c r="T119" s="1">
        <v>0.73885690000000004</v>
      </c>
      <c r="U119" s="1">
        <v>-1.2</v>
      </c>
      <c r="W119" s="1">
        <v>1.0429999999999999</v>
      </c>
      <c r="X119" s="1">
        <v>9.6152232000000009</v>
      </c>
      <c r="AE119" s="1">
        <v>66.888999999999996</v>
      </c>
    </row>
    <row r="120" spans="1:33" x14ac:dyDescent="0.2">
      <c r="A120" s="1" t="s">
        <v>342</v>
      </c>
      <c r="B120" s="1" t="s">
        <v>417</v>
      </c>
      <c r="C120" s="1" t="s">
        <v>418</v>
      </c>
      <c r="D120" s="1">
        <v>25</v>
      </c>
      <c r="E120" s="1" t="s">
        <v>33</v>
      </c>
      <c r="F120" s="1" t="s">
        <v>50</v>
      </c>
      <c r="G120" s="1" t="s">
        <v>115</v>
      </c>
      <c r="H120" s="1" t="s">
        <v>298</v>
      </c>
      <c r="I120" s="1" t="s">
        <v>36</v>
      </c>
      <c r="J120" s="1" t="s">
        <v>116</v>
      </c>
      <c r="K120" s="1">
        <v>3</v>
      </c>
      <c r="L120" s="1">
        <v>155.9</v>
      </c>
      <c r="M120" s="1">
        <v>178.4</v>
      </c>
      <c r="N120" s="1">
        <v>66.099999999999994</v>
      </c>
      <c r="O120" s="1">
        <v>3698</v>
      </c>
      <c r="P120" s="1">
        <v>2747</v>
      </c>
      <c r="Q120" s="1" t="s">
        <v>321</v>
      </c>
      <c r="R120" s="1" t="s">
        <v>98</v>
      </c>
      <c r="S120" s="1">
        <v>65.736000000000004</v>
      </c>
      <c r="T120" s="1">
        <v>0.74201450000000002</v>
      </c>
      <c r="U120" s="1">
        <v>3.0680000000000001</v>
      </c>
      <c r="W120" s="1">
        <v>1.0429999999999999</v>
      </c>
      <c r="X120" s="1">
        <v>9.5282666000000003</v>
      </c>
      <c r="AE120" s="1">
        <v>66.284000000000006</v>
      </c>
    </row>
    <row r="121" spans="1:33" x14ac:dyDescent="0.2">
      <c r="A121" s="1" t="s">
        <v>342</v>
      </c>
      <c r="B121" s="1" t="s">
        <v>417</v>
      </c>
      <c r="C121" s="1" t="s">
        <v>418</v>
      </c>
      <c r="D121" s="1">
        <v>25</v>
      </c>
      <c r="E121" s="1" t="s">
        <v>33</v>
      </c>
      <c r="F121" s="1" t="s">
        <v>50</v>
      </c>
      <c r="G121" s="1" t="s">
        <v>115</v>
      </c>
      <c r="H121" s="1" t="s">
        <v>298</v>
      </c>
      <c r="I121" s="1" t="s">
        <v>36</v>
      </c>
      <c r="J121" s="1" t="s">
        <v>116</v>
      </c>
      <c r="K121" s="1">
        <v>4</v>
      </c>
      <c r="L121" s="1">
        <v>270.3</v>
      </c>
      <c r="M121" s="1">
        <v>289.60000000000002</v>
      </c>
      <c r="N121" s="1">
        <v>68.099999999999994</v>
      </c>
      <c r="W121" s="1">
        <v>1.0429999999999999</v>
      </c>
      <c r="X121" s="1">
        <v>40.120338400000001</v>
      </c>
      <c r="Y121" s="1">
        <v>2759</v>
      </c>
      <c r="Z121" s="1">
        <v>3269</v>
      </c>
      <c r="AA121" s="1">
        <v>3924</v>
      </c>
      <c r="AB121" s="1" t="s">
        <v>48</v>
      </c>
      <c r="AC121" s="1" t="s">
        <v>301</v>
      </c>
      <c r="AD121" s="1">
        <v>55.756</v>
      </c>
      <c r="AE121" s="1">
        <v>56.651000000000003</v>
      </c>
      <c r="AF121" s="1">
        <v>1.1765721</v>
      </c>
      <c r="AG121" s="1">
        <v>-24.213999999999999</v>
      </c>
    </row>
    <row r="122" spans="1:33" x14ac:dyDescent="0.2">
      <c r="A122" s="1" t="s">
        <v>342</v>
      </c>
      <c r="B122" s="1" t="s">
        <v>417</v>
      </c>
      <c r="C122" s="1" t="s">
        <v>418</v>
      </c>
      <c r="D122" s="1">
        <v>25</v>
      </c>
      <c r="E122" s="1" t="s">
        <v>33</v>
      </c>
      <c r="F122" s="1" t="s">
        <v>50</v>
      </c>
      <c r="G122" s="1" t="s">
        <v>115</v>
      </c>
      <c r="H122" s="1" t="s">
        <v>298</v>
      </c>
      <c r="I122" s="1" t="s">
        <v>36</v>
      </c>
      <c r="J122" s="1" t="s">
        <v>116</v>
      </c>
      <c r="K122" s="1">
        <v>5</v>
      </c>
      <c r="L122" s="1">
        <v>384</v>
      </c>
      <c r="M122" s="1">
        <v>386.8</v>
      </c>
      <c r="N122" s="1">
        <v>22.4</v>
      </c>
      <c r="W122" s="1">
        <v>1.0429999999999999</v>
      </c>
      <c r="X122" s="1">
        <v>63.769782399999997</v>
      </c>
      <c r="Y122" s="1">
        <v>4714</v>
      </c>
      <c r="Z122" s="1">
        <v>5521</v>
      </c>
      <c r="AA122" s="1">
        <v>6597</v>
      </c>
      <c r="AB122" s="1" t="s">
        <v>77</v>
      </c>
      <c r="AC122" s="1" t="s">
        <v>351</v>
      </c>
      <c r="AD122" s="1">
        <v>88.521000000000001</v>
      </c>
      <c r="AE122" s="1">
        <v>89.929000000000002</v>
      </c>
      <c r="AF122" s="1">
        <v>1.171098</v>
      </c>
      <c r="AG122" s="1">
        <v>-28.41</v>
      </c>
    </row>
    <row r="123" spans="1:33" x14ac:dyDescent="0.2">
      <c r="A123" s="1" t="s">
        <v>342</v>
      </c>
      <c r="B123" s="1" t="s">
        <v>419</v>
      </c>
      <c r="C123" s="1" t="s">
        <v>420</v>
      </c>
      <c r="D123" s="1">
        <v>26</v>
      </c>
      <c r="E123" s="1" t="s">
        <v>33</v>
      </c>
      <c r="F123" s="1" t="s">
        <v>421</v>
      </c>
      <c r="G123" s="1" t="s">
        <v>117</v>
      </c>
      <c r="H123" s="1" t="s">
        <v>298</v>
      </c>
      <c r="I123" s="1" t="s">
        <v>36</v>
      </c>
      <c r="J123" s="1" t="s">
        <v>118</v>
      </c>
      <c r="K123" s="1">
        <v>1</v>
      </c>
      <c r="L123" s="1">
        <v>23.9</v>
      </c>
      <c r="M123" s="1">
        <v>29.9</v>
      </c>
      <c r="N123" s="1">
        <v>22.1</v>
      </c>
      <c r="O123" s="1">
        <v>3480</v>
      </c>
      <c r="P123" s="1">
        <v>2572</v>
      </c>
      <c r="Q123" s="1" t="s">
        <v>357</v>
      </c>
      <c r="R123" s="1" t="s">
        <v>98</v>
      </c>
      <c r="S123" s="1">
        <v>65.759</v>
      </c>
      <c r="T123" s="1">
        <v>0.73874490000000004</v>
      </c>
      <c r="U123" s="1">
        <v>-1.33</v>
      </c>
      <c r="W123" s="1">
        <v>1.377</v>
      </c>
      <c r="X123" s="1">
        <v>7.2155073999999999</v>
      </c>
      <c r="AE123" s="1">
        <v>66.269000000000005</v>
      </c>
    </row>
    <row r="124" spans="1:33" x14ac:dyDescent="0.2">
      <c r="A124" s="1" t="s">
        <v>342</v>
      </c>
      <c r="B124" s="1" t="s">
        <v>419</v>
      </c>
      <c r="C124" s="1" t="s">
        <v>420</v>
      </c>
      <c r="D124" s="1">
        <v>26</v>
      </c>
      <c r="E124" s="1" t="s">
        <v>33</v>
      </c>
      <c r="F124" s="1" t="s">
        <v>421</v>
      </c>
      <c r="G124" s="1" t="s">
        <v>117</v>
      </c>
      <c r="H124" s="1" t="s">
        <v>298</v>
      </c>
      <c r="I124" s="1" t="s">
        <v>36</v>
      </c>
      <c r="J124" s="1" t="s">
        <v>118</v>
      </c>
      <c r="K124" s="1">
        <v>2</v>
      </c>
      <c r="L124" s="1">
        <v>93.8</v>
      </c>
      <c r="M124" s="1">
        <v>113.6</v>
      </c>
      <c r="N124" s="1">
        <v>22.1</v>
      </c>
      <c r="O124" s="1">
        <v>3549</v>
      </c>
      <c r="P124" s="1">
        <v>2626</v>
      </c>
      <c r="Q124" s="1" t="s">
        <v>328</v>
      </c>
      <c r="R124" s="1" t="s">
        <v>262</v>
      </c>
      <c r="S124" s="1">
        <v>66.183999999999997</v>
      </c>
      <c r="T124" s="1">
        <v>0.73884130000000003</v>
      </c>
      <c r="U124" s="1">
        <v>-1.2</v>
      </c>
      <c r="W124" s="1">
        <v>1.377</v>
      </c>
      <c r="X124" s="1">
        <v>7.2621678999999997</v>
      </c>
      <c r="AE124" s="1">
        <v>66.697999999999993</v>
      </c>
    </row>
    <row r="125" spans="1:33" x14ac:dyDescent="0.2">
      <c r="A125" s="1" t="s">
        <v>342</v>
      </c>
      <c r="B125" s="1" t="s">
        <v>419</v>
      </c>
      <c r="C125" s="1" t="s">
        <v>420</v>
      </c>
      <c r="D125" s="1">
        <v>26</v>
      </c>
      <c r="E125" s="1" t="s">
        <v>33</v>
      </c>
      <c r="F125" s="1" t="s">
        <v>421</v>
      </c>
      <c r="G125" s="1" t="s">
        <v>117</v>
      </c>
      <c r="H125" s="1" t="s">
        <v>298</v>
      </c>
      <c r="I125" s="1" t="s">
        <v>36</v>
      </c>
      <c r="J125" s="1" t="s">
        <v>118</v>
      </c>
      <c r="K125" s="1">
        <v>3</v>
      </c>
      <c r="L125" s="1">
        <v>155.80000000000001</v>
      </c>
      <c r="M125" s="1">
        <v>178.8</v>
      </c>
      <c r="N125" s="1">
        <v>69.400000000000006</v>
      </c>
      <c r="O125" s="1">
        <v>5872</v>
      </c>
      <c r="P125" s="1">
        <v>4468</v>
      </c>
      <c r="Q125" s="1" t="s">
        <v>324</v>
      </c>
      <c r="R125" s="1" t="s">
        <v>75</v>
      </c>
      <c r="S125" s="1">
        <v>104.72799999999999</v>
      </c>
      <c r="T125" s="1">
        <v>0.76021289999999997</v>
      </c>
      <c r="U125" s="1">
        <v>27.690999999999999</v>
      </c>
      <c r="W125" s="1">
        <v>1.377</v>
      </c>
      <c r="X125" s="1">
        <v>11.498828899999999</v>
      </c>
      <c r="AE125" s="1">
        <v>105.608</v>
      </c>
    </row>
    <row r="126" spans="1:33" x14ac:dyDescent="0.2">
      <c r="A126" s="1" t="s">
        <v>342</v>
      </c>
      <c r="B126" s="1" t="s">
        <v>419</v>
      </c>
      <c r="C126" s="1" t="s">
        <v>420</v>
      </c>
      <c r="D126" s="1">
        <v>26</v>
      </c>
      <c r="E126" s="1" t="s">
        <v>33</v>
      </c>
      <c r="F126" s="1" t="s">
        <v>421</v>
      </c>
      <c r="G126" s="1" t="s">
        <v>117</v>
      </c>
      <c r="H126" s="1" t="s">
        <v>298</v>
      </c>
      <c r="I126" s="1" t="s">
        <v>36</v>
      </c>
      <c r="J126" s="1" t="s">
        <v>118</v>
      </c>
      <c r="K126" s="1">
        <v>4</v>
      </c>
      <c r="L126" s="1">
        <v>270.39999999999998</v>
      </c>
      <c r="M126" s="1">
        <v>287.10000000000002</v>
      </c>
      <c r="N126" s="1">
        <v>70.3</v>
      </c>
      <c r="W126" s="1">
        <v>1.377</v>
      </c>
      <c r="X126" s="1">
        <v>42.654681799999999</v>
      </c>
      <c r="Y126" s="1">
        <v>3788</v>
      </c>
      <c r="Z126" s="1">
        <v>4752</v>
      </c>
      <c r="AA126" s="1">
        <v>5380</v>
      </c>
      <c r="AB126" s="1" t="s">
        <v>48</v>
      </c>
      <c r="AC126" s="1" t="s">
        <v>301</v>
      </c>
      <c r="AD126" s="1">
        <v>78.135000000000005</v>
      </c>
      <c r="AE126" s="1">
        <v>79.438000000000002</v>
      </c>
      <c r="AF126" s="1">
        <v>1.2408096</v>
      </c>
      <c r="AG126" s="1">
        <v>33.146000000000001</v>
      </c>
    </row>
    <row r="127" spans="1:33" x14ac:dyDescent="0.2">
      <c r="A127" s="1" t="s">
        <v>342</v>
      </c>
      <c r="B127" s="1" t="s">
        <v>419</v>
      </c>
      <c r="C127" s="1" t="s">
        <v>420</v>
      </c>
      <c r="D127" s="1">
        <v>26</v>
      </c>
      <c r="E127" s="1" t="s">
        <v>33</v>
      </c>
      <c r="F127" s="1" t="s">
        <v>421</v>
      </c>
      <c r="G127" s="1" t="s">
        <v>117</v>
      </c>
      <c r="H127" s="1" t="s">
        <v>298</v>
      </c>
      <c r="I127" s="1" t="s">
        <v>36</v>
      </c>
      <c r="J127" s="1" t="s">
        <v>118</v>
      </c>
      <c r="K127" s="1">
        <v>5</v>
      </c>
      <c r="L127" s="1">
        <v>383.9</v>
      </c>
      <c r="M127" s="1">
        <v>403.7</v>
      </c>
      <c r="N127" s="1">
        <v>22.3</v>
      </c>
      <c r="W127" s="1">
        <v>1.377</v>
      </c>
      <c r="X127" s="1">
        <v>48.249378399999998</v>
      </c>
      <c r="Y127" s="1">
        <v>4755</v>
      </c>
      <c r="Z127" s="1">
        <v>5574</v>
      </c>
      <c r="AA127" s="1">
        <v>6641</v>
      </c>
      <c r="AB127" s="1" t="s">
        <v>351</v>
      </c>
      <c r="AC127" s="1" t="s">
        <v>422</v>
      </c>
      <c r="AD127" s="1">
        <v>88.424999999999997</v>
      </c>
      <c r="AE127" s="1">
        <v>89.831999999999994</v>
      </c>
      <c r="AF127" s="1">
        <v>1.1710285</v>
      </c>
      <c r="AG127" s="1">
        <v>-28.41</v>
      </c>
    </row>
    <row r="128" spans="1:33" x14ac:dyDescent="0.2">
      <c r="A128" s="1" t="s">
        <v>342</v>
      </c>
      <c r="B128" s="1" t="s">
        <v>423</v>
      </c>
      <c r="C128" s="1" t="s">
        <v>424</v>
      </c>
      <c r="D128" s="1">
        <v>27</v>
      </c>
      <c r="E128" s="1" t="s">
        <v>33</v>
      </c>
      <c r="F128" s="1" t="s">
        <v>425</v>
      </c>
      <c r="G128" s="1" t="s">
        <v>119</v>
      </c>
      <c r="H128" s="1" t="s">
        <v>298</v>
      </c>
      <c r="I128" s="1" t="s">
        <v>36</v>
      </c>
      <c r="J128" s="1" t="s">
        <v>120</v>
      </c>
      <c r="K128" s="1">
        <v>1</v>
      </c>
      <c r="L128" s="1">
        <v>23.8</v>
      </c>
      <c r="M128" s="1">
        <v>43.6</v>
      </c>
      <c r="N128" s="1">
        <v>22.1</v>
      </c>
      <c r="O128" s="1">
        <v>3524</v>
      </c>
      <c r="P128" s="1">
        <v>2607</v>
      </c>
      <c r="Q128" s="1" t="s">
        <v>394</v>
      </c>
      <c r="R128" s="1" t="s">
        <v>53</v>
      </c>
      <c r="S128" s="1">
        <v>66.031999999999996</v>
      </c>
      <c r="T128" s="1">
        <v>0.73874870000000004</v>
      </c>
      <c r="U128" s="1">
        <v>-1.268</v>
      </c>
      <c r="W128" s="1">
        <v>1.34</v>
      </c>
      <c r="X128" s="1">
        <v>7.4455450000000001</v>
      </c>
      <c r="AE128" s="1">
        <v>66.543999999999997</v>
      </c>
    </row>
    <row r="129" spans="1:33" x14ac:dyDescent="0.2">
      <c r="A129" s="1" t="s">
        <v>342</v>
      </c>
      <c r="B129" s="1" t="s">
        <v>423</v>
      </c>
      <c r="C129" s="1" t="s">
        <v>424</v>
      </c>
      <c r="D129" s="1">
        <v>27</v>
      </c>
      <c r="E129" s="1" t="s">
        <v>33</v>
      </c>
      <c r="F129" s="1" t="s">
        <v>425</v>
      </c>
      <c r="G129" s="1" t="s">
        <v>119</v>
      </c>
      <c r="H129" s="1" t="s">
        <v>298</v>
      </c>
      <c r="I129" s="1" t="s">
        <v>36</v>
      </c>
      <c r="J129" s="1" t="s">
        <v>120</v>
      </c>
      <c r="K129" s="1">
        <v>2</v>
      </c>
      <c r="L129" s="1">
        <v>93.7</v>
      </c>
      <c r="M129" s="1">
        <v>113.5</v>
      </c>
      <c r="N129" s="1">
        <v>22.4</v>
      </c>
      <c r="O129" s="1">
        <v>3528</v>
      </c>
      <c r="P129" s="1">
        <v>2606</v>
      </c>
      <c r="Q129" s="1" t="s">
        <v>327</v>
      </c>
      <c r="R129" s="1" t="s">
        <v>75</v>
      </c>
      <c r="S129" s="1">
        <v>66.253</v>
      </c>
      <c r="T129" s="1">
        <v>0.73879930000000005</v>
      </c>
      <c r="U129" s="1">
        <v>-1.2</v>
      </c>
      <c r="W129" s="1">
        <v>1.34</v>
      </c>
      <c r="X129" s="1">
        <v>7.4705105999999999</v>
      </c>
      <c r="AE129" s="1">
        <v>66.766999999999996</v>
      </c>
    </row>
    <row r="130" spans="1:33" x14ac:dyDescent="0.2">
      <c r="A130" s="1" t="s">
        <v>342</v>
      </c>
      <c r="B130" s="1" t="s">
        <v>423</v>
      </c>
      <c r="C130" s="1" t="s">
        <v>424</v>
      </c>
      <c r="D130" s="1">
        <v>27</v>
      </c>
      <c r="E130" s="1" t="s">
        <v>33</v>
      </c>
      <c r="F130" s="1" t="s">
        <v>425</v>
      </c>
      <c r="G130" s="1" t="s">
        <v>119</v>
      </c>
      <c r="H130" s="1" t="s">
        <v>298</v>
      </c>
      <c r="I130" s="1" t="s">
        <v>36</v>
      </c>
      <c r="J130" s="1" t="s">
        <v>120</v>
      </c>
      <c r="K130" s="1">
        <v>3</v>
      </c>
      <c r="L130" s="1">
        <v>156.1</v>
      </c>
      <c r="M130" s="1">
        <v>178.9</v>
      </c>
      <c r="N130" s="1">
        <v>66.900000000000006</v>
      </c>
      <c r="O130" s="1">
        <v>4196</v>
      </c>
      <c r="P130" s="1">
        <v>3225</v>
      </c>
      <c r="Q130" s="1" t="s">
        <v>321</v>
      </c>
      <c r="R130" s="1" t="s">
        <v>98</v>
      </c>
      <c r="S130" s="1">
        <v>75.070999999999998</v>
      </c>
      <c r="T130" s="1">
        <v>0.76774330000000002</v>
      </c>
      <c r="U130" s="1">
        <v>37.93</v>
      </c>
      <c r="W130" s="1">
        <v>1.34</v>
      </c>
      <c r="X130" s="1">
        <v>8.4712011</v>
      </c>
      <c r="AE130" s="1">
        <v>75.710999999999999</v>
      </c>
    </row>
    <row r="131" spans="1:33" x14ac:dyDescent="0.2">
      <c r="A131" s="1" t="s">
        <v>342</v>
      </c>
      <c r="B131" s="1" t="s">
        <v>423</v>
      </c>
      <c r="C131" s="1" t="s">
        <v>424</v>
      </c>
      <c r="D131" s="1">
        <v>27</v>
      </c>
      <c r="E131" s="1" t="s">
        <v>33</v>
      </c>
      <c r="F131" s="1" t="s">
        <v>425</v>
      </c>
      <c r="G131" s="1" t="s">
        <v>119</v>
      </c>
      <c r="H131" s="1" t="s">
        <v>298</v>
      </c>
      <c r="I131" s="1" t="s">
        <v>36</v>
      </c>
      <c r="J131" s="1" t="s">
        <v>120</v>
      </c>
      <c r="K131" s="1">
        <v>4</v>
      </c>
      <c r="L131" s="1">
        <v>270.5</v>
      </c>
      <c r="M131" s="1">
        <v>289.60000000000002</v>
      </c>
      <c r="N131" s="1">
        <v>68.599999999999994</v>
      </c>
      <c r="W131" s="1">
        <v>1.34</v>
      </c>
      <c r="X131" s="1">
        <v>32.678882299999998</v>
      </c>
      <c r="Y131" s="1">
        <v>2872</v>
      </c>
      <c r="Z131" s="1">
        <v>3658</v>
      </c>
      <c r="AA131" s="1">
        <v>4084</v>
      </c>
      <c r="AB131" s="1" t="s">
        <v>48</v>
      </c>
      <c r="AC131" s="1" t="s">
        <v>301</v>
      </c>
      <c r="AD131" s="1">
        <v>58.287999999999997</v>
      </c>
      <c r="AE131" s="1">
        <v>59.274000000000001</v>
      </c>
      <c r="AF131" s="1">
        <v>1.2639549999999999</v>
      </c>
      <c r="AG131" s="1">
        <v>53.676000000000002</v>
      </c>
    </row>
    <row r="132" spans="1:33" x14ac:dyDescent="0.2">
      <c r="A132" s="1" t="s">
        <v>342</v>
      </c>
      <c r="B132" s="1" t="s">
        <v>423</v>
      </c>
      <c r="C132" s="1" t="s">
        <v>424</v>
      </c>
      <c r="D132" s="1">
        <v>27</v>
      </c>
      <c r="E132" s="1" t="s">
        <v>33</v>
      </c>
      <c r="F132" s="1" t="s">
        <v>425</v>
      </c>
      <c r="G132" s="1" t="s">
        <v>119</v>
      </c>
      <c r="H132" s="1" t="s">
        <v>298</v>
      </c>
      <c r="I132" s="1" t="s">
        <v>36</v>
      </c>
      <c r="J132" s="1" t="s">
        <v>120</v>
      </c>
      <c r="K132" s="1">
        <v>5</v>
      </c>
      <c r="L132" s="1">
        <v>383.9</v>
      </c>
      <c r="M132" s="1">
        <v>387.5</v>
      </c>
      <c r="N132" s="1">
        <v>22.4</v>
      </c>
      <c r="W132" s="1">
        <v>1.34</v>
      </c>
      <c r="X132" s="1">
        <v>49.533266699999999</v>
      </c>
      <c r="Y132" s="1">
        <v>4708</v>
      </c>
      <c r="Z132" s="1">
        <v>5515</v>
      </c>
      <c r="AA132" s="1">
        <v>6593</v>
      </c>
      <c r="AB132" s="1" t="s">
        <v>71</v>
      </c>
      <c r="AC132" s="1" t="s">
        <v>67</v>
      </c>
      <c r="AD132" s="1">
        <v>88.338999999999999</v>
      </c>
      <c r="AE132" s="1">
        <v>89.744</v>
      </c>
      <c r="AF132" s="1">
        <v>1.1710852</v>
      </c>
      <c r="AG132" s="1">
        <v>-28.41</v>
      </c>
    </row>
    <row r="133" spans="1:33" x14ac:dyDescent="0.2">
      <c r="A133" s="1" t="s">
        <v>342</v>
      </c>
      <c r="B133" s="1" t="s">
        <v>426</v>
      </c>
      <c r="C133" s="1" t="s">
        <v>427</v>
      </c>
      <c r="D133" s="1">
        <v>28</v>
      </c>
      <c r="E133" s="1" t="s">
        <v>33</v>
      </c>
      <c r="F133" s="1" t="s">
        <v>428</v>
      </c>
      <c r="G133" s="1" t="s">
        <v>121</v>
      </c>
      <c r="H133" s="1" t="s">
        <v>298</v>
      </c>
      <c r="I133" s="1" t="s">
        <v>36</v>
      </c>
      <c r="J133" s="1" t="s">
        <v>122</v>
      </c>
      <c r="K133" s="1">
        <v>1</v>
      </c>
      <c r="L133" s="1">
        <v>23.8</v>
      </c>
      <c r="M133" s="1">
        <v>43.6</v>
      </c>
      <c r="N133" s="1">
        <v>22.1</v>
      </c>
      <c r="O133" s="1">
        <v>3512</v>
      </c>
      <c r="P133" s="1">
        <v>2597</v>
      </c>
      <c r="Q133" s="1" t="s">
        <v>325</v>
      </c>
      <c r="R133" s="1" t="s">
        <v>80</v>
      </c>
      <c r="S133" s="1">
        <v>65.963999999999999</v>
      </c>
      <c r="T133" s="1">
        <v>0.73878069999999996</v>
      </c>
      <c r="U133" s="1">
        <v>-1.216</v>
      </c>
      <c r="W133" s="1">
        <v>1.5489999999999999</v>
      </c>
      <c r="X133" s="1">
        <v>6.4342831</v>
      </c>
      <c r="AE133" s="1">
        <v>66.474999999999994</v>
      </c>
    </row>
    <row r="134" spans="1:33" x14ac:dyDescent="0.2">
      <c r="A134" s="1" t="s">
        <v>342</v>
      </c>
      <c r="B134" s="1" t="s">
        <v>426</v>
      </c>
      <c r="C134" s="1" t="s">
        <v>427</v>
      </c>
      <c r="D134" s="1">
        <v>28</v>
      </c>
      <c r="E134" s="1" t="s">
        <v>33</v>
      </c>
      <c r="F134" s="1" t="s">
        <v>428</v>
      </c>
      <c r="G134" s="1" t="s">
        <v>121</v>
      </c>
      <c r="H134" s="1" t="s">
        <v>298</v>
      </c>
      <c r="I134" s="1" t="s">
        <v>36</v>
      </c>
      <c r="J134" s="1" t="s">
        <v>122</v>
      </c>
      <c r="K134" s="1">
        <v>2</v>
      </c>
      <c r="L134" s="1">
        <v>93.9</v>
      </c>
      <c r="M134" s="1">
        <v>111.4</v>
      </c>
      <c r="N134" s="1">
        <v>22.1</v>
      </c>
      <c r="O134" s="1">
        <v>3527</v>
      </c>
      <c r="P134" s="1">
        <v>2605</v>
      </c>
      <c r="Q134" s="1" t="s">
        <v>322</v>
      </c>
      <c r="R134" s="1" t="s">
        <v>75</v>
      </c>
      <c r="S134" s="1">
        <v>66.262</v>
      </c>
      <c r="T134" s="1">
        <v>0.73879240000000002</v>
      </c>
      <c r="U134" s="1">
        <v>-1.2</v>
      </c>
      <c r="W134" s="1">
        <v>1.5489999999999999</v>
      </c>
      <c r="X134" s="1">
        <v>6.4633814000000003</v>
      </c>
      <c r="AE134" s="1">
        <v>66.775999999999996</v>
      </c>
    </row>
    <row r="135" spans="1:33" x14ac:dyDescent="0.2">
      <c r="A135" s="1" t="s">
        <v>342</v>
      </c>
      <c r="B135" s="1" t="s">
        <v>426</v>
      </c>
      <c r="C135" s="1" t="s">
        <v>427</v>
      </c>
      <c r="D135" s="1">
        <v>28</v>
      </c>
      <c r="E135" s="1" t="s">
        <v>33</v>
      </c>
      <c r="F135" s="1" t="s">
        <v>428</v>
      </c>
      <c r="G135" s="1" t="s">
        <v>121</v>
      </c>
      <c r="H135" s="1" t="s">
        <v>298</v>
      </c>
      <c r="I135" s="1" t="s">
        <v>36</v>
      </c>
      <c r="J135" s="1" t="s">
        <v>122</v>
      </c>
      <c r="K135" s="1">
        <v>3</v>
      </c>
      <c r="L135" s="1">
        <v>156.1</v>
      </c>
      <c r="M135" s="1">
        <v>178.9</v>
      </c>
      <c r="N135" s="1">
        <v>67.8</v>
      </c>
      <c r="O135" s="1">
        <v>5191</v>
      </c>
      <c r="P135" s="1">
        <v>4781</v>
      </c>
      <c r="Q135" s="1" t="s">
        <v>321</v>
      </c>
      <c r="R135" s="1" t="s">
        <v>310</v>
      </c>
      <c r="S135" s="1">
        <v>90.867000000000004</v>
      </c>
      <c r="T135" s="1">
        <v>0.9198442</v>
      </c>
      <c r="U135" s="1">
        <v>243.57</v>
      </c>
      <c r="W135" s="1">
        <v>1.5489999999999999</v>
      </c>
      <c r="X135" s="1">
        <v>8.8831685</v>
      </c>
      <c r="AE135" s="1">
        <v>91.775999999999996</v>
      </c>
    </row>
    <row r="136" spans="1:33" x14ac:dyDescent="0.2">
      <c r="A136" s="1" t="s">
        <v>342</v>
      </c>
      <c r="B136" s="1" t="s">
        <v>426</v>
      </c>
      <c r="C136" s="1" t="s">
        <v>427</v>
      </c>
      <c r="D136" s="1">
        <v>28</v>
      </c>
      <c r="E136" s="1" t="s">
        <v>33</v>
      </c>
      <c r="F136" s="1" t="s">
        <v>428</v>
      </c>
      <c r="G136" s="1" t="s">
        <v>121</v>
      </c>
      <c r="H136" s="1" t="s">
        <v>298</v>
      </c>
      <c r="I136" s="1" t="s">
        <v>36</v>
      </c>
      <c r="J136" s="1" t="s">
        <v>122</v>
      </c>
      <c r="K136" s="1">
        <v>4</v>
      </c>
      <c r="L136" s="1">
        <v>270.5</v>
      </c>
      <c r="M136" s="1">
        <v>287.5</v>
      </c>
      <c r="N136" s="1">
        <v>70.099999999999994</v>
      </c>
      <c r="W136" s="1">
        <v>1.5489999999999999</v>
      </c>
      <c r="X136" s="1">
        <v>37.280115000000002</v>
      </c>
      <c r="Y136" s="1">
        <v>3744</v>
      </c>
      <c r="Z136" s="1">
        <v>7444</v>
      </c>
      <c r="AA136" s="1">
        <v>5328</v>
      </c>
      <c r="AB136" s="1" t="s">
        <v>48</v>
      </c>
      <c r="AC136" s="1" t="s">
        <v>301</v>
      </c>
      <c r="AD136" s="1">
        <v>76.278000000000006</v>
      </c>
      <c r="AE136" s="1">
        <v>78.103999999999999</v>
      </c>
      <c r="AF136" s="1">
        <v>1.966234</v>
      </c>
      <c r="AG136" s="1">
        <v>679.70899999999995</v>
      </c>
    </row>
    <row r="137" spans="1:33" x14ac:dyDescent="0.2">
      <c r="A137" s="1" t="s">
        <v>342</v>
      </c>
      <c r="B137" s="1" t="s">
        <v>426</v>
      </c>
      <c r="C137" s="1" t="s">
        <v>427</v>
      </c>
      <c r="D137" s="1">
        <v>28</v>
      </c>
      <c r="E137" s="1" t="s">
        <v>33</v>
      </c>
      <c r="F137" s="1" t="s">
        <v>428</v>
      </c>
      <c r="G137" s="1" t="s">
        <v>121</v>
      </c>
      <c r="H137" s="1" t="s">
        <v>298</v>
      </c>
      <c r="I137" s="1" t="s">
        <v>36</v>
      </c>
      <c r="J137" s="1" t="s">
        <v>122</v>
      </c>
      <c r="K137" s="1">
        <v>5</v>
      </c>
      <c r="L137" s="1">
        <v>384</v>
      </c>
      <c r="M137" s="1">
        <v>387</v>
      </c>
      <c r="N137" s="1">
        <v>22.3</v>
      </c>
      <c r="W137" s="1">
        <v>1.5489999999999999</v>
      </c>
      <c r="X137" s="1">
        <v>42.853966</v>
      </c>
      <c r="Y137" s="1">
        <v>4707</v>
      </c>
      <c r="Z137" s="1">
        <v>5513</v>
      </c>
      <c r="AA137" s="1">
        <v>6589</v>
      </c>
      <c r="AB137" s="1" t="s">
        <v>351</v>
      </c>
      <c r="AC137" s="1" t="s">
        <v>303</v>
      </c>
      <c r="AD137" s="1">
        <v>88.346999999999994</v>
      </c>
      <c r="AE137" s="1">
        <v>89.753</v>
      </c>
      <c r="AF137" s="1">
        <v>1.1709404999999999</v>
      </c>
      <c r="AG137" s="1">
        <v>-28.41</v>
      </c>
    </row>
    <row r="138" spans="1:33" x14ac:dyDescent="0.2">
      <c r="A138" s="1" t="s">
        <v>342</v>
      </c>
      <c r="B138" s="1" t="s">
        <v>429</v>
      </c>
      <c r="C138" s="1" t="s">
        <v>430</v>
      </c>
      <c r="D138" s="1">
        <v>29</v>
      </c>
      <c r="E138" s="1" t="s">
        <v>33</v>
      </c>
      <c r="F138" s="1" t="s">
        <v>431</v>
      </c>
      <c r="G138" s="1" t="s">
        <v>123</v>
      </c>
      <c r="H138" s="1" t="s">
        <v>298</v>
      </c>
      <c r="I138" s="1" t="s">
        <v>36</v>
      </c>
      <c r="J138" s="1" t="s">
        <v>124</v>
      </c>
      <c r="K138" s="1">
        <v>1</v>
      </c>
      <c r="L138" s="1">
        <v>23.8</v>
      </c>
      <c r="M138" s="1">
        <v>43.6</v>
      </c>
      <c r="N138" s="1">
        <v>22.1</v>
      </c>
      <c r="O138" s="1">
        <v>3528</v>
      </c>
      <c r="P138" s="1">
        <v>2610</v>
      </c>
      <c r="Q138" s="1" t="s">
        <v>394</v>
      </c>
      <c r="R138" s="1" t="s">
        <v>300</v>
      </c>
      <c r="S138" s="1">
        <v>66.073999999999998</v>
      </c>
      <c r="T138" s="1">
        <v>0.73876280000000005</v>
      </c>
      <c r="U138" s="1">
        <v>-1.2769999999999999</v>
      </c>
      <c r="W138" s="1">
        <v>1.4259999999999999</v>
      </c>
      <c r="X138" s="1">
        <v>7.0009461999999996</v>
      </c>
      <c r="AE138" s="1">
        <v>66.585999999999999</v>
      </c>
    </row>
    <row r="139" spans="1:33" x14ac:dyDescent="0.2">
      <c r="A139" s="1" t="s">
        <v>342</v>
      </c>
      <c r="B139" s="1" t="s">
        <v>429</v>
      </c>
      <c r="C139" s="1" t="s">
        <v>430</v>
      </c>
      <c r="D139" s="1">
        <v>29</v>
      </c>
      <c r="E139" s="1" t="s">
        <v>33</v>
      </c>
      <c r="F139" s="1" t="s">
        <v>431</v>
      </c>
      <c r="G139" s="1" t="s">
        <v>123</v>
      </c>
      <c r="H139" s="1" t="s">
        <v>298</v>
      </c>
      <c r="I139" s="1" t="s">
        <v>36</v>
      </c>
      <c r="J139" s="1" t="s">
        <v>124</v>
      </c>
      <c r="K139" s="1">
        <v>2</v>
      </c>
      <c r="L139" s="1">
        <v>93.7</v>
      </c>
      <c r="M139" s="1">
        <v>113.5</v>
      </c>
      <c r="N139" s="1">
        <v>22.4</v>
      </c>
      <c r="O139" s="1">
        <v>3525</v>
      </c>
      <c r="P139" s="1">
        <v>2604</v>
      </c>
      <c r="Q139" s="1" t="s">
        <v>327</v>
      </c>
      <c r="R139" s="1" t="s">
        <v>54</v>
      </c>
      <c r="S139" s="1">
        <v>66.295000000000002</v>
      </c>
      <c r="T139" s="1">
        <v>0.73881969999999997</v>
      </c>
      <c r="U139" s="1">
        <v>-1.2</v>
      </c>
      <c r="W139" s="1">
        <v>1.4259999999999999</v>
      </c>
      <c r="X139" s="1">
        <v>7.0244002999999999</v>
      </c>
      <c r="AE139" s="1">
        <v>66.81</v>
      </c>
    </row>
    <row r="140" spans="1:33" x14ac:dyDescent="0.2">
      <c r="A140" s="1" t="s">
        <v>342</v>
      </c>
      <c r="B140" s="1" t="s">
        <v>429</v>
      </c>
      <c r="C140" s="1" t="s">
        <v>430</v>
      </c>
      <c r="D140" s="1">
        <v>29</v>
      </c>
      <c r="E140" s="1" t="s">
        <v>33</v>
      </c>
      <c r="F140" s="1" t="s">
        <v>431</v>
      </c>
      <c r="G140" s="1" t="s">
        <v>123</v>
      </c>
      <c r="H140" s="1" t="s">
        <v>298</v>
      </c>
      <c r="I140" s="1" t="s">
        <v>36</v>
      </c>
      <c r="J140" s="1" t="s">
        <v>124</v>
      </c>
      <c r="K140" s="1">
        <v>3</v>
      </c>
      <c r="L140" s="1">
        <v>156.19999999999999</v>
      </c>
      <c r="M140" s="1">
        <v>179</v>
      </c>
      <c r="N140" s="1">
        <v>67.8</v>
      </c>
      <c r="O140" s="1">
        <v>4667</v>
      </c>
      <c r="P140" s="1">
        <v>3607</v>
      </c>
      <c r="Q140" s="1" t="s">
        <v>328</v>
      </c>
      <c r="R140" s="1" t="s">
        <v>54</v>
      </c>
      <c r="S140" s="1">
        <v>83.305000000000007</v>
      </c>
      <c r="T140" s="1">
        <v>0.77199700000000004</v>
      </c>
      <c r="U140" s="1">
        <v>43.652000000000001</v>
      </c>
      <c r="W140" s="1">
        <v>1.4259999999999999</v>
      </c>
      <c r="X140" s="1">
        <v>8.8337993000000008</v>
      </c>
      <c r="AE140" s="1">
        <v>84.019000000000005</v>
      </c>
    </row>
    <row r="141" spans="1:33" x14ac:dyDescent="0.2">
      <c r="A141" s="1" t="s">
        <v>342</v>
      </c>
      <c r="B141" s="1" t="s">
        <v>429</v>
      </c>
      <c r="C141" s="1" t="s">
        <v>430</v>
      </c>
      <c r="D141" s="1">
        <v>29</v>
      </c>
      <c r="E141" s="1" t="s">
        <v>33</v>
      </c>
      <c r="F141" s="1" t="s">
        <v>431</v>
      </c>
      <c r="G141" s="1" t="s">
        <v>123</v>
      </c>
      <c r="H141" s="1" t="s">
        <v>298</v>
      </c>
      <c r="I141" s="1" t="s">
        <v>36</v>
      </c>
      <c r="J141" s="1" t="s">
        <v>124</v>
      </c>
      <c r="K141" s="1">
        <v>4</v>
      </c>
      <c r="L141" s="1">
        <v>270.60000000000002</v>
      </c>
      <c r="M141" s="1">
        <v>288.39999999999998</v>
      </c>
      <c r="N141" s="1">
        <v>70.099999999999994</v>
      </c>
      <c r="W141" s="1">
        <v>1.4259999999999999</v>
      </c>
      <c r="X141" s="1">
        <v>37.247601199999998</v>
      </c>
      <c r="Y141" s="1">
        <v>3447</v>
      </c>
      <c r="Z141" s="1">
        <v>4501</v>
      </c>
      <c r="AA141" s="1">
        <v>4898</v>
      </c>
      <c r="AB141" s="1" t="s">
        <v>48</v>
      </c>
      <c r="AC141" s="1" t="s">
        <v>76</v>
      </c>
      <c r="AD141" s="1">
        <v>70.64</v>
      </c>
      <c r="AE141" s="1">
        <v>71.855000000000004</v>
      </c>
      <c r="AF141" s="1">
        <v>1.2929739</v>
      </c>
      <c r="AG141" s="1">
        <v>79.596000000000004</v>
      </c>
    </row>
    <row r="142" spans="1:33" x14ac:dyDescent="0.2">
      <c r="A142" s="1" t="s">
        <v>342</v>
      </c>
      <c r="B142" s="1" t="s">
        <v>429</v>
      </c>
      <c r="C142" s="1" t="s">
        <v>430</v>
      </c>
      <c r="D142" s="1">
        <v>29</v>
      </c>
      <c r="E142" s="1" t="s">
        <v>33</v>
      </c>
      <c r="F142" s="1" t="s">
        <v>431</v>
      </c>
      <c r="G142" s="1" t="s">
        <v>123</v>
      </c>
      <c r="H142" s="1" t="s">
        <v>298</v>
      </c>
      <c r="I142" s="1" t="s">
        <v>36</v>
      </c>
      <c r="J142" s="1" t="s">
        <v>124</v>
      </c>
      <c r="K142" s="1">
        <v>5</v>
      </c>
      <c r="L142" s="1">
        <v>383.9</v>
      </c>
      <c r="M142" s="1">
        <v>403.7</v>
      </c>
      <c r="N142" s="1">
        <v>22.4</v>
      </c>
      <c r="W142" s="1">
        <v>1.4259999999999999</v>
      </c>
      <c r="X142" s="1">
        <v>46.597662399999997</v>
      </c>
      <c r="Y142" s="1">
        <v>4748</v>
      </c>
      <c r="Z142" s="1">
        <v>5567</v>
      </c>
      <c r="AA142" s="1">
        <v>6633</v>
      </c>
      <c r="AB142" s="1" t="s">
        <v>364</v>
      </c>
      <c r="AC142" s="1" t="s">
        <v>72</v>
      </c>
      <c r="AD142" s="1">
        <v>88.436999999999998</v>
      </c>
      <c r="AE142" s="1">
        <v>89.843999999999994</v>
      </c>
      <c r="AF142" s="1">
        <v>1.1710486</v>
      </c>
      <c r="AG142" s="1">
        <v>-28.41</v>
      </c>
    </row>
    <row r="143" spans="1:33" x14ac:dyDescent="0.2">
      <c r="A143" s="1" t="s">
        <v>342</v>
      </c>
      <c r="B143" s="1" t="s">
        <v>432</v>
      </c>
      <c r="C143" s="1" t="s">
        <v>433</v>
      </c>
      <c r="D143" s="1">
        <v>30</v>
      </c>
      <c r="E143" s="1" t="s">
        <v>33</v>
      </c>
      <c r="F143" s="1" t="s">
        <v>434</v>
      </c>
      <c r="G143" s="1" t="s">
        <v>125</v>
      </c>
      <c r="H143" s="1" t="s">
        <v>298</v>
      </c>
      <c r="I143" s="1" t="s">
        <v>36</v>
      </c>
      <c r="J143" s="1" t="s">
        <v>126</v>
      </c>
      <c r="K143" s="1">
        <v>1</v>
      </c>
      <c r="L143" s="1">
        <v>23.8</v>
      </c>
      <c r="M143" s="1">
        <v>43.6</v>
      </c>
      <c r="N143" s="1">
        <v>22.1</v>
      </c>
      <c r="O143" s="1">
        <v>3524</v>
      </c>
      <c r="P143" s="1">
        <v>2607</v>
      </c>
      <c r="Q143" s="1" t="s">
        <v>407</v>
      </c>
      <c r="R143" s="1" t="s">
        <v>54</v>
      </c>
      <c r="S143" s="1">
        <v>66.012</v>
      </c>
      <c r="T143" s="1">
        <v>0.73879649999999997</v>
      </c>
      <c r="U143" s="1">
        <v>-1.2130000000000001</v>
      </c>
      <c r="W143" s="1">
        <v>1.2450000000000001</v>
      </c>
      <c r="X143" s="1">
        <v>8.0112558000000007</v>
      </c>
      <c r="AE143" s="1">
        <v>66.524000000000001</v>
      </c>
    </row>
    <row r="144" spans="1:33" x14ac:dyDescent="0.2">
      <c r="A144" s="1" t="s">
        <v>342</v>
      </c>
      <c r="B144" s="1" t="s">
        <v>432</v>
      </c>
      <c r="C144" s="1" t="s">
        <v>433</v>
      </c>
      <c r="D144" s="1">
        <v>30</v>
      </c>
      <c r="E144" s="1" t="s">
        <v>33</v>
      </c>
      <c r="F144" s="1" t="s">
        <v>434</v>
      </c>
      <c r="G144" s="1" t="s">
        <v>125</v>
      </c>
      <c r="H144" s="1" t="s">
        <v>298</v>
      </c>
      <c r="I144" s="1" t="s">
        <v>36</v>
      </c>
      <c r="J144" s="1" t="s">
        <v>126</v>
      </c>
      <c r="K144" s="1">
        <v>2</v>
      </c>
      <c r="L144" s="1">
        <v>93.7</v>
      </c>
      <c r="M144" s="1">
        <v>113.5</v>
      </c>
      <c r="N144" s="1">
        <v>22.4</v>
      </c>
      <c r="O144" s="1">
        <v>3525</v>
      </c>
      <c r="P144" s="1">
        <v>2604</v>
      </c>
      <c r="Q144" s="1" t="s">
        <v>327</v>
      </c>
      <c r="R144" s="1" t="s">
        <v>98</v>
      </c>
      <c r="S144" s="1">
        <v>66.231999999999999</v>
      </c>
      <c r="T144" s="1">
        <v>0.73880590000000002</v>
      </c>
      <c r="U144" s="1">
        <v>-1.2</v>
      </c>
      <c r="W144" s="1">
        <v>1.2450000000000001</v>
      </c>
      <c r="X144" s="1">
        <v>8.0379491999999999</v>
      </c>
      <c r="AE144" s="1">
        <v>66.745999999999995</v>
      </c>
    </row>
    <row r="145" spans="1:33" x14ac:dyDescent="0.2">
      <c r="A145" s="1" t="s">
        <v>342</v>
      </c>
      <c r="B145" s="1" t="s">
        <v>432</v>
      </c>
      <c r="C145" s="1" t="s">
        <v>433</v>
      </c>
      <c r="D145" s="1">
        <v>30</v>
      </c>
      <c r="E145" s="1" t="s">
        <v>33</v>
      </c>
      <c r="F145" s="1" t="s">
        <v>434</v>
      </c>
      <c r="G145" s="1" t="s">
        <v>125</v>
      </c>
      <c r="H145" s="1" t="s">
        <v>298</v>
      </c>
      <c r="I145" s="1" t="s">
        <v>36</v>
      </c>
      <c r="J145" s="1" t="s">
        <v>126</v>
      </c>
      <c r="K145" s="1">
        <v>3</v>
      </c>
      <c r="L145" s="1">
        <v>156.1</v>
      </c>
      <c r="M145" s="1">
        <v>178.8</v>
      </c>
      <c r="N145" s="1">
        <v>67.099999999999994</v>
      </c>
      <c r="O145" s="1">
        <v>4053</v>
      </c>
      <c r="P145" s="1">
        <v>3131</v>
      </c>
      <c r="Q145" s="1" t="s">
        <v>328</v>
      </c>
      <c r="R145" s="1" t="s">
        <v>81</v>
      </c>
      <c r="S145" s="1">
        <v>72.703000000000003</v>
      </c>
      <c r="T145" s="1">
        <v>0.77179129999999996</v>
      </c>
      <c r="U145" s="1">
        <v>43.393000000000001</v>
      </c>
      <c r="W145" s="1">
        <v>1.2450000000000001</v>
      </c>
      <c r="X145" s="1">
        <v>8.8303717000000006</v>
      </c>
      <c r="AE145" s="1">
        <v>73.325999999999993</v>
      </c>
    </row>
    <row r="146" spans="1:33" x14ac:dyDescent="0.2">
      <c r="A146" s="1" t="s">
        <v>342</v>
      </c>
      <c r="B146" s="1" t="s">
        <v>432</v>
      </c>
      <c r="C146" s="1" t="s">
        <v>433</v>
      </c>
      <c r="D146" s="1">
        <v>30</v>
      </c>
      <c r="E146" s="1" t="s">
        <v>33</v>
      </c>
      <c r="F146" s="1" t="s">
        <v>434</v>
      </c>
      <c r="G146" s="1" t="s">
        <v>125</v>
      </c>
      <c r="H146" s="1" t="s">
        <v>298</v>
      </c>
      <c r="I146" s="1" t="s">
        <v>36</v>
      </c>
      <c r="J146" s="1" t="s">
        <v>126</v>
      </c>
      <c r="K146" s="1">
        <v>4</v>
      </c>
      <c r="L146" s="1">
        <v>270.5</v>
      </c>
      <c r="M146" s="1">
        <v>289.5</v>
      </c>
      <c r="N146" s="1">
        <v>69.099999999999994</v>
      </c>
      <c r="W146" s="1">
        <v>1.2450000000000001</v>
      </c>
      <c r="X146" s="1">
        <v>36.966529299999998</v>
      </c>
      <c r="Y146" s="1">
        <v>3000</v>
      </c>
      <c r="Z146" s="1">
        <v>3907</v>
      </c>
      <c r="AA146" s="1">
        <v>4266</v>
      </c>
      <c r="AB146" s="1" t="s">
        <v>48</v>
      </c>
      <c r="AC146" s="1" t="s">
        <v>76</v>
      </c>
      <c r="AD146" s="1">
        <v>61.234000000000002</v>
      </c>
      <c r="AE146" s="1">
        <v>62.286999999999999</v>
      </c>
      <c r="AF146" s="1">
        <v>1.2930793</v>
      </c>
      <c r="AG146" s="1">
        <v>79.671999999999997</v>
      </c>
    </row>
    <row r="147" spans="1:33" x14ac:dyDescent="0.2">
      <c r="A147" s="1" t="s">
        <v>342</v>
      </c>
      <c r="B147" s="1" t="s">
        <v>432</v>
      </c>
      <c r="C147" s="1" t="s">
        <v>433</v>
      </c>
      <c r="D147" s="1">
        <v>30</v>
      </c>
      <c r="E147" s="1" t="s">
        <v>33</v>
      </c>
      <c r="F147" s="1" t="s">
        <v>434</v>
      </c>
      <c r="G147" s="1" t="s">
        <v>125</v>
      </c>
      <c r="H147" s="1" t="s">
        <v>298</v>
      </c>
      <c r="I147" s="1" t="s">
        <v>36</v>
      </c>
      <c r="J147" s="1" t="s">
        <v>126</v>
      </c>
      <c r="K147" s="1">
        <v>5</v>
      </c>
      <c r="L147" s="1">
        <v>383.9</v>
      </c>
      <c r="M147" s="1">
        <v>403.7</v>
      </c>
      <c r="N147" s="1">
        <v>22.3</v>
      </c>
      <c r="W147" s="1">
        <v>1.2450000000000001</v>
      </c>
      <c r="X147" s="1">
        <v>53.347769</v>
      </c>
      <c r="Y147" s="1">
        <v>4747</v>
      </c>
      <c r="Z147" s="1">
        <v>5569</v>
      </c>
      <c r="AA147" s="1">
        <v>6627</v>
      </c>
      <c r="AB147" s="1" t="s">
        <v>71</v>
      </c>
      <c r="AC147" s="1" t="s">
        <v>158</v>
      </c>
      <c r="AD147" s="1">
        <v>88.396000000000001</v>
      </c>
      <c r="AE147" s="1">
        <v>89.802999999999997</v>
      </c>
      <c r="AF147" s="1">
        <v>1.1710385999999999</v>
      </c>
      <c r="AG147" s="1">
        <v>-28.41</v>
      </c>
    </row>
    <row r="148" spans="1:33" x14ac:dyDescent="0.2">
      <c r="A148" s="1" t="s">
        <v>342</v>
      </c>
      <c r="B148" s="1" t="s">
        <v>435</v>
      </c>
      <c r="C148" s="1" t="s">
        <v>436</v>
      </c>
      <c r="D148" s="1">
        <v>31</v>
      </c>
      <c r="E148" s="1" t="s">
        <v>33</v>
      </c>
      <c r="F148" s="1" t="s">
        <v>437</v>
      </c>
      <c r="G148" s="1" t="s">
        <v>127</v>
      </c>
      <c r="H148" s="1" t="s">
        <v>298</v>
      </c>
      <c r="I148" s="1" t="s">
        <v>36</v>
      </c>
      <c r="J148" s="1" t="s">
        <v>128</v>
      </c>
      <c r="K148" s="1">
        <v>1</v>
      </c>
      <c r="L148" s="1">
        <v>23.8</v>
      </c>
      <c r="M148" s="1">
        <v>43.7</v>
      </c>
      <c r="N148" s="1">
        <v>22.1</v>
      </c>
      <c r="O148" s="1">
        <v>3525</v>
      </c>
      <c r="P148" s="1">
        <v>2607</v>
      </c>
      <c r="Q148" s="1" t="s">
        <v>325</v>
      </c>
      <c r="R148" s="1" t="s">
        <v>80</v>
      </c>
      <c r="S148" s="1">
        <v>66.031999999999996</v>
      </c>
      <c r="T148" s="1">
        <v>0.73877269999999995</v>
      </c>
      <c r="U148" s="1">
        <v>-1.2849999999999999</v>
      </c>
      <c r="W148" s="1">
        <v>1.0580000000000001</v>
      </c>
      <c r="X148" s="1">
        <v>9.4300498000000008</v>
      </c>
      <c r="AE148" s="1">
        <v>66.543999999999997</v>
      </c>
    </row>
    <row r="149" spans="1:33" x14ac:dyDescent="0.2">
      <c r="A149" s="1" t="s">
        <v>342</v>
      </c>
      <c r="B149" s="1" t="s">
        <v>435</v>
      </c>
      <c r="C149" s="1" t="s">
        <v>436</v>
      </c>
      <c r="D149" s="1">
        <v>31</v>
      </c>
      <c r="E149" s="1" t="s">
        <v>33</v>
      </c>
      <c r="F149" s="1" t="s">
        <v>437</v>
      </c>
      <c r="G149" s="1" t="s">
        <v>127</v>
      </c>
      <c r="H149" s="1" t="s">
        <v>298</v>
      </c>
      <c r="I149" s="1" t="s">
        <v>36</v>
      </c>
      <c r="J149" s="1" t="s">
        <v>128</v>
      </c>
      <c r="K149" s="1">
        <v>2</v>
      </c>
      <c r="L149" s="1">
        <v>93.7</v>
      </c>
      <c r="M149" s="1">
        <v>111.7</v>
      </c>
      <c r="N149" s="1">
        <v>22.4</v>
      </c>
      <c r="O149" s="1">
        <v>3530</v>
      </c>
      <c r="P149" s="1">
        <v>2608</v>
      </c>
      <c r="Q149" s="1" t="s">
        <v>327</v>
      </c>
      <c r="R149" s="1" t="s">
        <v>310</v>
      </c>
      <c r="S149" s="1">
        <v>66.302999999999997</v>
      </c>
      <c r="T149" s="1">
        <v>0.73883540000000003</v>
      </c>
      <c r="U149" s="1">
        <v>-1.2</v>
      </c>
      <c r="W149" s="1">
        <v>1.0580000000000001</v>
      </c>
      <c r="X149" s="1">
        <v>9.4687961000000005</v>
      </c>
      <c r="AE149" s="1">
        <v>66.816999999999993</v>
      </c>
    </row>
    <row r="150" spans="1:33" x14ac:dyDescent="0.2">
      <c r="A150" s="1" t="s">
        <v>342</v>
      </c>
      <c r="B150" s="1" t="s">
        <v>435</v>
      </c>
      <c r="C150" s="1" t="s">
        <v>436</v>
      </c>
      <c r="D150" s="1">
        <v>31</v>
      </c>
      <c r="E150" s="1" t="s">
        <v>33</v>
      </c>
      <c r="F150" s="1" t="s">
        <v>437</v>
      </c>
      <c r="G150" s="1" t="s">
        <v>127</v>
      </c>
      <c r="H150" s="1" t="s">
        <v>298</v>
      </c>
      <c r="I150" s="1" t="s">
        <v>36</v>
      </c>
      <c r="J150" s="1" t="s">
        <v>128</v>
      </c>
      <c r="K150" s="1">
        <v>3</v>
      </c>
      <c r="L150" s="1">
        <v>156.1</v>
      </c>
      <c r="M150" s="1">
        <v>178.6</v>
      </c>
      <c r="N150" s="1">
        <v>67.400000000000006</v>
      </c>
      <c r="O150" s="1">
        <v>4245</v>
      </c>
      <c r="P150" s="1">
        <v>3211</v>
      </c>
      <c r="Q150" s="1" t="s">
        <v>321</v>
      </c>
      <c r="R150" s="1" t="s">
        <v>98</v>
      </c>
      <c r="S150" s="1">
        <v>76.135999999999996</v>
      </c>
      <c r="T150" s="1">
        <v>0.75567139999999999</v>
      </c>
      <c r="U150" s="1">
        <v>21.56</v>
      </c>
      <c r="W150" s="1">
        <v>1.0580000000000001</v>
      </c>
      <c r="X150" s="1">
        <v>10.879661799999999</v>
      </c>
      <c r="AE150" s="1">
        <v>76.772999999999996</v>
      </c>
    </row>
    <row r="151" spans="1:33" x14ac:dyDescent="0.2">
      <c r="A151" s="1" t="s">
        <v>342</v>
      </c>
      <c r="B151" s="1" t="s">
        <v>435</v>
      </c>
      <c r="C151" s="1" t="s">
        <v>436</v>
      </c>
      <c r="D151" s="1">
        <v>31</v>
      </c>
      <c r="E151" s="1" t="s">
        <v>33</v>
      </c>
      <c r="F151" s="1" t="s">
        <v>437</v>
      </c>
      <c r="G151" s="1" t="s">
        <v>127</v>
      </c>
      <c r="H151" s="1" t="s">
        <v>298</v>
      </c>
      <c r="I151" s="1" t="s">
        <v>36</v>
      </c>
      <c r="J151" s="1" t="s">
        <v>128</v>
      </c>
      <c r="K151" s="1">
        <v>4</v>
      </c>
      <c r="L151" s="1">
        <v>270.8</v>
      </c>
      <c r="M151" s="1">
        <v>290.3</v>
      </c>
      <c r="N151" s="1">
        <v>68.099999999999994</v>
      </c>
      <c r="W151" s="1">
        <v>1.0580000000000001</v>
      </c>
      <c r="X151" s="1">
        <v>38.420013400000002</v>
      </c>
      <c r="Y151" s="1">
        <v>2668</v>
      </c>
      <c r="Z151" s="1">
        <v>3278</v>
      </c>
      <c r="AA151" s="1">
        <v>3795</v>
      </c>
      <c r="AB151" s="1" t="s">
        <v>48</v>
      </c>
      <c r="AC151" s="1" t="s">
        <v>301</v>
      </c>
      <c r="AD151" s="1">
        <v>54.143000000000001</v>
      </c>
      <c r="AE151" s="1">
        <v>55.036000000000001</v>
      </c>
      <c r="AF151" s="1">
        <v>1.2210989999999999</v>
      </c>
      <c r="AG151" s="1">
        <v>15.567</v>
      </c>
    </row>
    <row r="152" spans="1:33" x14ac:dyDescent="0.2">
      <c r="A152" s="1" t="s">
        <v>342</v>
      </c>
      <c r="B152" s="1" t="s">
        <v>435</v>
      </c>
      <c r="C152" s="1" t="s">
        <v>436</v>
      </c>
      <c r="D152" s="1">
        <v>31</v>
      </c>
      <c r="E152" s="1" t="s">
        <v>33</v>
      </c>
      <c r="F152" s="1" t="s">
        <v>437</v>
      </c>
      <c r="G152" s="1" t="s">
        <v>127</v>
      </c>
      <c r="H152" s="1" t="s">
        <v>298</v>
      </c>
      <c r="I152" s="1" t="s">
        <v>36</v>
      </c>
      <c r="J152" s="1" t="s">
        <v>128</v>
      </c>
      <c r="K152" s="1">
        <v>5</v>
      </c>
      <c r="L152" s="1">
        <v>384</v>
      </c>
      <c r="M152" s="1">
        <v>386.3</v>
      </c>
      <c r="N152" s="1">
        <v>22.4</v>
      </c>
      <c r="W152" s="1">
        <v>1.0580000000000001</v>
      </c>
      <c r="X152" s="1">
        <v>63.084412899999997</v>
      </c>
      <c r="Y152" s="1">
        <v>4733</v>
      </c>
      <c r="Z152" s="1">
        <v>5546</v>
      </c>
      <c r="AA152" s="1">
        <v>6620</v>
      </c>
      <c r="AB152" s="1" t="s">
        <v>77</v>
      </c>
      <c r="AC152" s="1" t="s">
        <v>87</v>
      </c>
      <c r="AD152" s="1">
        <v>88.828999999999994</v>
      </c>
      <c r="AE152" s="1">
        <v>90.242000000000004</v>
      </c>
      <c r="AF152" s="1">
        <v>1.1709798</v>
      </c>
      <c r="AG152" s="1">
        <v>-28.41</v>
      </c>
    </row>
    <row r="153" spans="1:33" x14ac:dyDescent="0.2">
      <c r="A153" s="1" t="s">
        <v>342</v>
      </c>
      <c r="B153" s="1" t="s">
        <v>438</v>
      </c>
      <c r="C153" s="1" t="s">
        <v>439</v>
      </c>
      <c r="D153" s="1">
        <v>32</v>
      </c>
      <c r="E153" s="1" t="s">
        <v>33</v>
      </c>
      <c r="F153" s="1" t="s">
        <v>440</v>
      </c>
      <c r="G153" s="1" t="s">
        <v>129</v>
      </c>
      <c r="H153" s="1" t="s">
        <v>298</v>
      </c>
      <c r="I153" s="1" t="s">
        <v>36</v>
      </c>
      <c r="J153" s="1" t="s">
        <v>130</v>
      </c>
      <c r="K153" s="1">
        <v>1</v>
      </c>
      <c r="L153" s="1">
        <v>23.7</v>
      </c>
      <c r="M153" s="1">
        <v>43.5</v>
      </c>
      <c r="N153" s="1">
        <v>22.4</v>
      </c>
      <c r="O153" s="1">
        <v>3498</v>
      </c>
      <c r="P153" s="1">
        <v>2585</v>
      </c>
      <c r="Q153" s="1" t="s">
        <v>325</v>
      </c>
      <c r="R153" s="1" t="s">
        <v>81</v>
      </c>
      <c r="S153" s="1">
        <v>66.084000000000003</v>
      </c>
      <c r="T153" s="1">
        <v>0.73879260000000002</v>
      </c>
      <c r="U153" s="1">
        <v>-1.202</v>
      </c>
      <c r="W153" s="1">
        <v>1.502</v>
      </c>
      <c r="X153" s="1">
        <v>6.6477091000000001</v>
      </c>
      <c r="AE153" s="1">
        <v>66.596999999999994</v>
      </c>
    </row>
    <row r="154" spans="1:33" x14ac:dyDescent="0.2">
      <c r="A154" s="1" t="s">
        <v>342</v>
      </c>
      <c r="B154" s="1" t="s">
        <v>438</v>
      </c>
      <c r="C154" s="1" t="s">
        <v>439</v>
      </c>
      <c r="D154" s="1">
        <v>32</v>
      </c>
      <c r="E154" s="1" t="s">
        <v>33</v>
      </c>
      <c r="F154" s="1" t="s">
        <v>440</v>
      </c>
      <c r="G154" s="1" t="s">
        <v>129</v>
      </c>
      <c r="H154" s="1" t="s">
        <v>298</v>
      </c>
      <c r="I154" s="1" t="s">
        <v>36</v>
      </c>
      <c r="J154" s="1" t="s">
        <v>130</v>
      </c>
      <c r="K154" s="1">
        <v>2</v>
      </c>
      <c r="L154" s="1">
        <v>93.8</v>
      </c>
      <c r="M154" s="1">
        <v>113.7</v>
      </c>
      <c r="N154" s="1">
        <v>22.1</v>
      </c>
      <c r="O154" s="1">
        <v>3617</v>
      </c>
      <c r="P154" s="1">
        <v>2675</v>
      </c>
      <c r="Q154" s="1" t="s">
        <v>322</v>
      </c>
      <c r="R154" s="1" t="s">
        <v>38</v>
      </c>
      <c r="S154" s="1">
        <v>67.212999999999994</v>
      </c>
      <c r="T154" s="1">
        <v>0.73879399999999995</v>
      </c>
      <c r="U154" s="1">
        <v>-1.2</v>
      </c>
      <c r="W154" s="1">
        <v>1.502</v>
      </c>
      <c r="X154" s="1">
        <v>6.7612822000000001</v>
      </c>
      <c r="AE154" s="1">
        <v>67.733999999999995</v>
      </c>
    </row>
    <row r="155" spans="1:33" x14ac:dyDescent="0.2">
      <c r="A155" s="1" t="s">
        <v>342</v>
      </c>
      <c r="B155" s="1" t="s">
        <v>438</v>
      </c>
      <c r="C155" s="1" t="s">
        <v>439</v>
      </c>
      <c r="D155" s="1">
        <v>32</v>
      </c>
      <c r="E155" s="1" t="s">
        <v>33</v>
      </c>
      <c r="F155" s="1" t="s">
        <v>440</v>
      </c>
      <c r="G155" s="1" t="s">
        <v>129</v>
      </c>
      <c r="H155" s="1" t="s">
        <v>298</v>
      </c>
      <c r="I155" s="1" t="s">
        <v>36</v>
      </c>
      <c r="J155" s="1" t="s">
        <v>130</v>
      </c>
      <c r="K155" s="1">
        <v>3</v>
      </c>
      <c r="L155" s="1">
        <v>156.1</v>
      </c>
      <c r="M155" s="1">
        <v>179.1</v>
      </c>
      <c r="N155" s="1">
        <v>69.400000000000006</v>
      </c>
      <c r="O155" s="1">
        <v>6522</v>
      </c>
      <c r="P155" s="1">
        <v>4926</v>
      </c>
      <c r="Q155" s="1" t="s">
        <v>321</v>
      </c>
      <c r="R155" s="1" t="s">
        <v>310</v>
      </c>
      <c r="S155" s="1">
        <v>113.527</v>
      </c>
      <c r="T155" s="1">
        <v>0.7545288</v>
      </c>
      <c r="U155" s="1">
        <v>20.071999999999999</v>
      </c>
      <c r="W155" s="1">
        <v>1.502</v>
      </c>
      <c r="X155" s="1">
        <v>11.4261999</v>
      </c>
      <c r="AE155" s="1">
        <v>114.467</v>
      </c>
    </row>
    <row r="156" spans="1:33" x14ac:dyDescent="0.2">
      <c r="A156" s="1" t="s">
        <v>342</v>
      </c>
      <c r="B156" s="1" t="s">
        <v>438</v>
      </c>
      <c r="C156" s="1" t="s">
        <v>439</v>
      </c>
      <c r="D156" s="1">
        <v>32</v>
      </c>
      <c r="E156" s="1" t="s">
        <v>33</v>
      </c>
      <c r="F156" s="1" t="s">
        <v>440</v>
      </c>
      <c r="G156" s="1" t="s">
        <v>129</v>
      </c>
      <c r="H156" s="1" t="s">
        <v>298</v>
      </c>
      <c r="I156" s="1" t="s">
        <v>36</v>
      </c>
      <c r="J156" s="1" t="s">
        <v>130</v>
      </c>
      <c r="K156" s="1">
        <v>4</v>
      </c>
      <c r="L156" s="1">
        <v>270.60000000000002</v>
      </c>
      <c r="M156" s="1">
        <v>286.89999999999998</v>
      </c>
      <c r="N156" s="1">
        <v>70.400000000000006</v>
      </c>
      <c r="W156" s="1">
        <v>1.502</v>
      </c>
      <c r="X156" s="1">
        <v>40.588516300000002</v>
      </c>
      <c r="Y156" s="1">
        <v>3981</v>
      </c>
      <c r="Z156" s="1">
        <v>4887</v>
      </c>
      <c r="AA156" s="1">
        <v>5657</v>
      </c>
      <c r="AB156" s="1" t="s">
        <v>48</v>
      </c>
      <c r="AC156" s="1" t="s">
        <v>301</v>
      </c>
      <c r="AD156" s="1">
        <v>81.114000000000004</v>
      </c>
      <c r="AE156" s="1">
        <v>82.444000000000003</v>
      </c>
      <c r="AF156" s="1">
        <v>1.2132788999999999</v>
      </c>
      <c r="AG156" s="1">
        <v>8.5730000000000004</v>
      </c>
    </row>
    <row r="157" spans="1:33" x14ac:dyDescent="0.2">
      <c r="A157" s="1" t="s">
        <v>342</v>
      </c>
      <c r="B157" s="1" t="s">
        <v>438</v>
      </c>
      <c r="C157" s="1" t="s">
        <v>439</v>
      </c>
      <c r="D157" s="1">
        <v>32</v>
      </c>
      <c r="E157" s="1" t="s">
        <v>33</v>
      </c>
      <c r="F157" s="1" t="s">
        <v>440</v>
      </c>
      <c r="G157" s="1" t="s">
        <v>129</v>
      </c>
      <c r="H157" s="1" t="s">
        <v>298</v>
      </c>
      <c r="I157" s="1" t="s">
        <v>36</v>
      </c>
      <c r="J157" s="1" t="s">
        <v>130</v>
      </c>
      <c r="K157" s="1">
        <v>5</v>
      </c>
      <c r="L157" s="1">
        <v>384</v>
      </c>
      <c r="M157" s="1">
        <v>386.5</v>
      </c>
      <c r="N157" s="1">
        <v>22.3</v>
      </c>
      <c r="W157" s="1">
        <v>1.502</v>
      </c>
      <c r="X157" s="1">
        <v>44.325860900000002</v>
      </c>
      <c r="Y157" s="1">
        <v>4727</v>
      </c>
      <c r="Z157" s="1">
        <v>5536</v>
      </c>
      <c r="AA157" s="1">
        <v>6611</v>
      </c>
      <c r="AB157" s="1" t="s">
        <v>67</v>
      </c>
      <c r="AC157" s="1" t="s">
        <v>422</v>
      </c>
      <c r="AD157" s="1">
        <v>88.608000000000004</v>
      </c>
      <c r="AE157" s="1">
        <v>90.018000000000001</v>
      </c>
      <c r="AF157" s="1">
        <v>1.1710345</v>
      </c>
      <c r="AG157" s="1">
        <v>-28.41</v>
      </c>
    </row>
    <row r="158" spans="1:33" x14ac:dyDescent="0.2">
      <c r="A158" s="1" t="s">
        <v>342</v>
      </c>
      <c r="B158" s="1" t="s">
        <v>441</v>
      </c>
      <c r="C158" s="1" t="s">
        <v>442</v>
      </c>
      <c r="D158" s="1">
        <v>33</v>
      </c>
      <c r="E158" s="1" t="s">
        <v>33</v>
      </c>
      <c r="F158" s="1" t="s">
        <v>443</v>
      </c>
      <c r="G158" s="1" t="s">
        <v>131</v>
      </c>
      <c r="H158" s="1" t="s">
        <v>298</v>
      </c>
      <c r="I158" s="1" t="s">
        <v>36</v>
      </c>
      <c r="J158" s="1" t="s">
        <v>132</v>
      </c>
      <c r="K158" s="1">
        <v>1</v>
      </c>
      <c r="L158" s="1">
        <v>23.8</v>
      </c>
      <c r="M158" s="1">
        <v>43.6</v>
      </c>
      <c r="N158" s="1">
        <v>22.1</v>
      </c>
      <c r="O158" s="1">
        <v>3513</v>
      </c>
      <c r="P158" s="1">
        <v>2599</v>
      </c>
      <c r="Q158" s="1" t="s">
        <v>444</v>
      </c>
      <c r="R158" s="1" t="s">
        <v>46</v>
      </c>
      <c r="S158" s="1">
        <v>65.912000000000006</v>
      </c>
      <c r="T158" s="1">
        <v>0.7387283</v>
      </c>
      <c r="U158" s="1">
        <v>-1.2809999999999999</v>
      </c>
      <c r="W158" s="1">
        <v>1.133</v>
      </c>
      <c r="X158" s="1">
        <v>8.7898893999999999</v>
      </c>
      <c r="AE158" s="1">
        <v>66.424000000000007</v>
      </c>
    </row>
    <row r="159" spans="1:33" x14ac:dyDescent="0.2">
      <c r="A159" s="1" t="s">
        <v>342</v>
      </c>
      <c r="B159" s="1" t="s">
        <v>441</v>
      </c>
      <c r="C159" s="1" t="s">
        <v>442</v>
      </c>
      <c r="D159" s="1">
        <v>33</v>
      </c>
      <c r="E159" s="1" t="s">
        <v>33</v>
      </c>
      <c r="F159" s="1" t="s">
        <v>443</v>
      </c>
      <c r="G159" s="1" t="s">
        <v>131</v>
      </c>
      <c r="H159" s="1" t="s">
        <v>298</v>
      </c>
      <c r="I159" s="1" t="s">
        <v>36</v>
      </c>
      <c r="J159" s="1" t="s">
        <v>132</v>
      </c>
      <c r="K159" s="1">
        <v>2</v>
      </c>
      <c r="L159" s="1">
        <v>93.9</v>
      </c>
      <c r="M159" s="1">
        <v>113.7</v>
      </c>
      <c r="N159" s="1">
        <v>22.1</v>
      </c>
      <c r="O159" s="1">
        <v>3542</v>
      </c>
      <c r="P159" s="1">
        <v>2617</v>
      </c>
      <c r="Q159" s="1" t="s">
        <v>357</v>
      </c>
      <c r="R159" s="1" t="s">
        <v>98</v>
      </c>
      <c r="S159" s="1">
        <v>66.257000000000005</v>
      </c>
      <c r="T159" s="1">
        <v>0.73878840000000001</v>
      </c>
      <c r="U159" s="1">
        <v>-1.2</v>
      </c>
      <c r="W159" s="1">
        <v>1.133</v>
      </c>
      <c r="X159" s="1">
        <v>8.8358928999999993</v>
      </c>
      <c r="AE159" s="1">
        <v>66.771000000000001</v>
      </c>
    </row>
    <row r="160" spans="1:33" x14ac:dyDescent="0.2">
      <c r="A160" s="1" t="s">
        <v>342</v>
      </c>
      <c r="B160" s="1" t="s">
        <v>441</v>
      </c>
      <c r="C160" s="1" t="s">
        <v>442</v>
      </c>
      <c r="D160" s="1">
        <v>33</v>
      </c>
      <c r="E160" s="1" t="s">
        <v>33</v>
      </c>
      <c r="F160" s="1" t="s">
        <v>443</v>
      </c>
      <c r="G160" s="1" t="s">
        <v>131</v>
      </c>
      <c r="H160" s="1" t="s">
        <v>298</v>
      </c>
      <c r="I160" s="1" t="s">
        <v>36</v>
      </c>
      <c r="J160" s="1" t="s">
        <v>132</v>
      </c>
      <c r="K160" s="1">
        <v>3</v>
      </c>
      <c r="L160" s="1">
        <v>156.30000000000001</v>
      </c>
      <c r="M160" s="1">
        <v>178.8</v>
      </c>
      <c r="N160" s="1">
        <v>65.8</v>
      </c>
      <c r="O160" s="1">
        <v>3331</v>
      </c>
      <c r="P160" s="1">
        <v>2643</v>
      </c>
      <c r="Q160" s="1" t="s">
        <v>322</v>
      </c>
      <c r="R160" s="1" t="s">
        <v>81</v>
      </c>
      <c r="S160" s="1">
        <v>60.061</v>
      </c>
      <c r="T160" s="1">
        <v>0.79230480000000003</v>
      </c>
      <c r="U160" s="1">
        <v>71.150999999999996</v>
      </c>
      <c r="W160" s="1">
        <v>1.133</v>
      </c>
      <c r="X160" s="1">
        <v>8.0179956000000008</v>
      </c>
      <c r="AE160" s="1">
        <v>60.591000000000001</v>
      </c>
    </row>
    <row r="161" spans="1:33" x14ac:dyDescent="0.2">
      <c r="A161" s="1" t="s">
        <v>342</v>
      </c>
      <c r="B161" s="1" t="s">
        <v>441</v>
      </c>
      <c r="C161" s="1" t="s">
        <v>442</v>
      </c>
      <c r="D161" s="1">
        <v>33</v>
      </c>
      <c r="E161" s="1" t="s">
        <v>33</v>
      </c>
      <c r="F161" s="1" t="s">
        <v>443</v>
      </c>
      <c r="G161" s="1" t="s">
        <v>131</v>
      </c>
      <c r="H161" s="1" t="s">
        <v>298</v>
      </c>
      <c r="I161" s="1" t="s">
        <v>36</v>
      </c>
      <c r="J161" s="1" t="s">
        <v>132</v>
      </c>
      <c r="K161" s="1">
        <v>4</v>
      </c>
      <c r="L161" s="1">
        <v>270.89999999999998</v>
      </c>
      <c r="M161" s="1">
        <v>290.89999999999998</v>
      </c>
      <c r="N161" s="1">
        <v>67.900000000000006</v>
      </c>
      <c r="W161" s="1">
        <v>1.133</v>
      </c>
      <c r="X161" s="1">
        <v>32.803296400000001</v>
      </c>
      <c r="Y161" s="1">
        <v>2432</v>
      </c>
      <c r="Z161" s="1">
        <v>3274</v>
      </c>
      <c r="AA161" s="1">
        <v>3460</v>
      </c>
      <c r="AB161" s="1" t="s">
        <v>48</v>
      </c>
      <c r="AC161" s="1" t="s">
        <v>301</v>
      </c>
      <c r="AD161" s="1">
        <v>49.463999999999999</v>
      </c>
      <c r="AE161" s="1">
        <v>50.337000000000003</v>
      </c>
      <c r="AF161" s="1">
        <v>1.338114</v>
      </c>
      <c r="AG161" s="1">
        <v>119.76</v>
      </c>
    </row>
    <row r="162" spans="1:33" x14ac:dyDescent="0.2">
      <c r="A162" s="1" t="s">
        <v>342</v>
      </c>
      <c r="B162" s="1" t="s">
        <v>441</v>
      </c>
      <c r="C162" s="1" t="s">
        <v>442</v>
      </c>
      <c r="D162" s="1">
        <v>33</v>
      </c>
      <c r="E162" s="1" t="s">
        <v>33</v>
      </c>
      <c r="F162" s="1" t="s">
        <v>443</v>
      </c>
      <c r="G162" s="1" t="s">
        <v>131</v>
      </c>
      <c r="H162" s="1" t="s">
        <v>298</v>
      </c>
      <c r="I162" s="1" t="s">
        <v>36</v>
      </c>
      <c r="J162" s="1" t="s">
        <v>132</v>
      </c>
      <c r="K162" s="1">
        <v>5</v>
      </c>
      <c r="L162" s="1">
        <v>383.9</v>
      </c>
      <c r="M162" s="1">
        <v>403.7</v>
      </c>
      <c r="N162" s="1">
        <v>22.4</v>
      </c>
      <c r="W162" s="1">
        <v>1.133</v>
      </c>
      <c r="X162" s="1">
        <v>58.676719300000002</v>
      </c>
      <c r="Y162" s="1">
        <v>4754</v>
      </c>
      <c r="Z162" s="1">
        <v>5576</v>
      </c>
      <c r="AA162" s="1">
        <v>6640</v>
      </c>
      <c r="AB162" s="1" t="s">
        <v>155</v>
      </c>
      <c r="AC162" s="1" t="s">
        <v>87</v>
      </c>
      <c r="AD162" s="1">
        <v>88.48</v>
      </c>
      <c r="AE162" s="1">
        <v>89.887</v>
      </c>
      <c r="AF162" s="1">
        <v>1.1710712999999999</v>
      </c>
      <c r="AG162" s="1">
        <v>-28.41</v>
      </c>
    </row>
    <row r="163" spans="1:33" x14ac:dyDescent="0.2">
      <c r="A163" s="1" t="s">
        <v>342</v>
      </c>
      <c r="B163" s="1" t="s">
        <v>445</v>
      </c>
      <c r="C163" s="1" t="s">
        <v>446</v>
      </c>
      <c r="D163" s="1">
        <v>34</v>
      </c>
      <c r="E163" s="1" t="s">
        <v>33</v>
      </c>
      <c r="F163" s="1" t="s">
        <v>447</v>
      </c>
      <c r="G163" s="1" t="s">
        <v>133</v>
      </c>
      <c r="H163" s="1" t="s">
        <v>298</v>
      </c>
      <c r="I163" s="1" t="s">
        <v>36</v>
      </c>
      <c r="J163" s="1" t="s">
        <v>134</v>
      </c>
      <c r="K163" s="1">
        <v>1</v>
      </c>
      <c r="L163" s="1">
        <v>23.6</v>
      </c>
      <c r="M163" s="1">
        <v>40.700000000000003</v>
      </c>
      <c r="N163" s="1">
        <v>22.4</v>
      </c>
      <c r="O163" s="1">
        <v>3488</v>
      </c>
      <c r="P163" s="1">
        <v>2578</v>
      </c>
      <c r="Q163" s="1" t="s">
        <v>357</v>
      </c>
      <c r="R163" s="1" t="s">
        <v>98</v>
      </c>
      <c r="S163" s="1">
        <v>65.930000000000007</v>
      </c>
      <c r="T163" s="1">
        <v>0.73877999999999999</v>
      </c>
      <c r="U163" s="1">
        <v>-1.2090000000000001</v>
      </c>
      <c r="W163" s="1">
        <v>1.0149999999999999</v>
      </c>
      <c r="X163" s="1">
        <v>9.8143404000000007</v>
      </c>
      <c r="AE163" s="1">
        <v>66.441000000000003</v>
      </c>
    </row>
    <row r="164" spans="1:33" x14ac:dyDescent="0.2">
      <c r="A164" s="1" t="s">
        <v>342</v>
      </c>
      <c r="B164" s="1" t="s">
        <v>445</v>
      </c>
      <c r="C164" s="1" t="s">
        <v>446</v>
      </c>
      <c r="D164" s="1">
        <v>34</v>
      </c>
      <c r="E164" s="1" t="s">
        <v>33</v>
      </c>
      <c r="F164" s="1" t="s">
        <v>447</v>
      </c>
      <c r="G164" s="1" t="s">
        <v>133</v>
      </c>
      <c r="H164" s="1" t="s">
        <v>298</v>
      </c>
      <c r="I164" s="1" t="s">
        <v>36</v>
      </c>
      <c r="J164" s="1" t="s">
        <v>134</v>
      </c>
      <c r="K164" s="1">
        <v>2</v>
      </c>
      <c r="L164" s="1">
        <v>93.8</v>
      </c>
      <c r="M164" s="1">
        <v>113.6</v>
      </c>
      <c r="N164" s="1">
        <v>22.4</v>
      </c>
      <c r="O164" s="1">
        <v>3537</v>
      </c>
      <c r="P164" s="1">
        <v>2614</v>
      </c>
      <c r="Q164" s="1" t="s">
        <v>322</v>
      </c>
      <c r="R164" s="1" t="s">
        <v>75</v>
      </c>
      <c r="S164" s="1">
        <v>66.39</v>
      </c>
      <c r="T164" s="1">
        <v>0.73878650000000001</v>
      </c>
      <c r="U164" s="1">
        <v>-1.2</v>
      </c>
      <c r="W164" s="1">
        <v>1.0149999999999999</v>
      </c>
      <c r="X164" s="1">
        <v>9.8829580999999997</v>
      </c>
      <c r="AE164" s="1">
        <v>66.906000000000006</v>
      </c>
    </row>
    <row r="165" spans="1:33" x14ac:dyDescent="0.2">
      <c r="A165" s="1" t="s">
        <v>342</v>
      </c>
      <c r="B165" s="1" t="s">
        <v>445</v>
      </c>
      <c r="C165" s="1" t="s">
        <v>446</v>
      </c>
      <c r="D165" s="1">
        <v>34</v>
      </c>
      <c r="E165" s="1" t="s">
        <v>33</v>
      </c>
      <c r="F165" s="1" t="s">
        <v>447</v>
      </c>
      <c r="G165" s="1" t="s">
        <v>133</v>
      </c>
      <c r="H165" s="1" t="s">
        <v>298</v>
      </c>
      <c r="I165" s="1" t="s">
        <v>36</v>
      </c>
      <c r="J165" s="1" t="s">
        <v>134</v>
      </c>
      <c r="K165" s="1">
        <v>3</v>
      </c>
      <c r="L165" s="1">
        <v>156.5</v>
      </c>
      <c r="M165" s="1">
        <v>179</v>
      </c>
      <c r="N165" s="1">
        <v>65.099999999999994</v>
      </c>
      <c r="O165" s="1">
        <v>2820</v>
      </c>
      <c r="P165" s="1">
        <v>2120</v>
      </c>
      <c r="Q165" s="1" t="s">
        <v>321</v>
      </c>
      <c r="R165" s="1" t="s">
        <v>310</v>
      </c>
      <c r="S165" s="1">
        <v>50.829000000000001</v>
      </c>
      <c r="T165" s="1">
        <v>0.75080910000000001</v>
      </c>
      <c r="U165" s="1">
        <v>15.054</v>
      </c>
      <c r="W165" s="1">
        <v>1.0149999999999999</v>
      </c>
      <c r="X165" s="1">
        <v>7.5710537999999996</v>
      </c>
      <c r="AE165" s="1">
        <v>51.255000000000003</v>
      </c>
    </row>
    <row r="166" spans="1:33" x14ac:dyDescent="0.2">
      <c r="A166" s="1" t="s">
        <v>342</v>
      </c>
      <c r="B166" s="1" t="s">
        <v>445</v>
      </c>
      <c r="C166" s="1" t="s">
        <v>446</v>
      </c>
      <c r="D166" s="1">
        <v>34</v>
      </c>
      <c r="E166" s="1" t="s">
        <v>33</v>
      </c>
      <c r="F166" s="1" t="s">
        <v>447</v>
      </c>
      <c r="G166" s="1" t="s">
        <v>133</v>
      </c>
      <c r="H166" s="1" t="s">
        <v>298</v>
      </c>
      <c r="I166" s="1" t="s">
        <v>36</v>
      </c>
      <c r="J166" s="1" t="s">
        <v>134</v>
      </c>
      <c r="K166" s="1">
        <v>4</v>
      </c>
      <c r="L166" s="1">
        <v>271</v>
      </c>
      <c r="M166" s="1">
        <v>291.3</v>
      </c>
      <c r="N166" s="1">
        <v>67.400000000000006</v>
      </c>
      <c r="W166" s="1">
        <v>1.0149999999999999</v>
      </c>
      <c r="X166" s="1">
        <v>34.006982700000002</v>
      </c>
      <c r="Y166" s="1">
        <v>2274</v>
      </c>
      <c r="Z166" s="1">
        <v>2728</v>
      </c>
      <c r="AA166" s="1">
        <v>3235</v>
      </c>
      <c r="AB166" s="1" t="s">
        <v>48</v>
      </c>
      <c r="AC166" s="1" t="s">
        <v>301</v>
      </c>
      <c r="AD166" s="1">
        <v>46.017000000000003</v>
      </c>
      <c r="AE166" s="1">
        <v>46.762999999999998</v>
      </c>
      <c r="AF166" s="1">
        <v>1.1930434000000001</v>
      </c>
      <c r="AG166" s="1">
        <v>-9.5709999999999997</v>
      </c>
    </row>
    <row r="167" spans="1:33" x14ac:dyDescent="0.2">
      <c r="A167" s="1" t="s">
        <v>342</v>
      </c>
      <c r="B167" s="1" t="s">
        <v>445</v>
      </c>
      <c r="C167" s="1" t="s">
        <v>446</v>
      </c>
      <c r="D167" s="1">
        <v>34</v>
      </c>
      <c r="E167" s="1" t="s">
        <v>33</v>
      </c>
      <c r="F167" s="1" t="s">
        <v>447</v>
      </c>
      <c r="G167" s="1" t="s">
        <v>133</v>
      </c>
      <c r="H167" s="1" t="s">
        <v>298</v>
      </c>
      <c r="I167" s="1" t="s">
        <v>36</v>
      </c>
      <c r="J167" s="1" t="s">
        <v>134</v>
      </c>
      <c r="K167" s="1">
        <v>5</v>
      </c>
      <c r="L167" s="1">
        <v>384</v>
      </c>
      <c r="M167" s="1">
        <v>386.3</v>
      </c>
      <c r="N167" s="1">
        <v>22.4</v>
      </c>
      <c r="W167" s="1">
        <v>1.0149999999999999</v>
      </c>
      <c r="X167" s="1">
        <v>65.773107699999997</v>
      </c>
      <c r="Y167" s="1">
        <v>4735</v>
      </c>
      <c r="Z167" s="1">
        <v>5548</v>
      </c>
      <c r="AA167" s="1">
        <v>6624</v>
      </c>
      <c r="AB167" s="1" t="s">
        <v>155</v>
      </c>
      <c r="AC167" s="1" t="s">
        <v>71</v>
      </c>
      <c r="AD167" s="1">
        <v>88.85</v>
      </c>
      <c r="AE167" s="1">
        <v>90.263999999999996</v>
      </c>
      <c r="AF167" s="1">
        <v>1.1711058000000001</v>
      </c>
      <c r="AG167" s="1">
        <v>-28.41</v>
      </c>
    </row>
    <row r="168" spans="1:33" x14ac:dyDescent="0.2">
      <c r="A168" s="1" t="s">
        <v>342</v>
      </c>
      <c r="B168" s="1" t="s">
        <v>448</v>
      </c>
      <c r="C168" s="1" t="s">
        <v>449</v>
      </c>
      <c r="D168" s="1">
        <v>35</v>
      </c>
      <c r="E168" s="1" t="s">
        <v>33</v>
      </c>
      <c r="F168" s="1" t="s">
        <v>316</v>
      </c>
      <c r="G168" s="1" t="s">
        <v>135</v>
      </c>
      <c r="H168" s="1" t="s">
        <v>298</v>
      </c>
      <c r="I168" s="1" t="s">
        <v>36</v>
      </c>
      <c r="J168" s="1" t="s">
        <v>136</v>
      </c>
      <c r="K168" s="1">
        <v>1</v>
      </c>
      <c r="L168" s="1">
        <v>23.8</v>
      </c>
      <c r="M168" s="1">
        <v>43.7</v>
      </c>
      <c r="N168" s="1">
        <v>22.1</v>
      </c>
      <c r="O168" s="1">
        <v>3523</v>
      </c>
      <c r="P168" s="1">
        <v>2606</v>
      </c>
      <c r="Q168" s="1" t="s">
        <v>357</v>
      </c>
      <c r="R168" s="1" t="s">
        <v>310</v>
      </c>
      <c r="S168" s="1">
        <v>65.933999999999997</v>
      </c>
      <c r="T168" s="1">
        <v>0.73881030000000003</v>
      </c>
      <c r="U168" s="1">
        <v>-1.18</v>
      </c>
      <c r="W168" s="1">
        <v>1.1140000000000001</v>
      </c>
      <c r="X168" s="1">
        <v>8.9427070000000004</v>
      </c>
      <c r="AE168" s="1">
        <v>66.444999999999993</v>
      </c>
    </row>
    <row r="169" spans="1:33" x14ac:dyDescent="0.2">
      <c r="A169" s="1" t="s">
        <v>342</v>
      </c>
      <c r="B169" s="1" t="s">
        <v>448</v>
      </c>
      <c r="C169" s="1" t="s">
        <v>449</v>
      </c>
      <c r="D169" s="1">
        <v>35</v>
      </c>
      <c r="E169" s="1" t="s">
        <v>33</v>
      </c>
      <c r="F169" s="1" t="s">
        <v>316</v>
      </c>
      <c r="G169" s="1" t="s">
        <v>135</v>
      </c>
      <c r="H169" s="1" t="s">
        <v>298</v>
      </c>
      <c r="I169" s="1" t="s">
        <v>36</v>
      </c>
      <c r="J169" s="1" t="s">
        <v>136</v>
      </c>
      <c r="K169" s="1">
        <v>2</v>
      </c>
      <c r="L169" s="1">
        <v>93.7</v>
      </c>
      <c r="M169" s="1">
        <v>113.6</v>
      </c>
      <c r="N169" s="1">
        <v>22.4</v>
      </c>
      <c r="O169" s="1">
        <v>3545</v>
      </c>
      <c r="P169" s="1">
        <v>2620</v>
      </c>
      <c r="Q169" s="1" t="s">
        <v>328</v>
      </c>
      <c r="R169" s="1" t="s">
        <v>38</v>
      </c>
      <c r="S169" s="1">
        <v>66.421999999999997</v>
      </c>
      <c r="T169" s="1">
        <v>0.73879519999999999</v>
      </c>
      <c r="U169" s="1">
        <v>-1.2</v>
      </c>
      <c r="W169" s="1">
        <v>1.1140000000000001</v>
      </c>
      <c r="X169" s="1">
        <v>9.0089296999999995</v>
      </c>
      <c r="AE169" s="1">
        <v>66.936999999999998</v>
      </c>
    </row>
    <row r="170" spans="1:33" x14ac:dyDescent="0.2">
      <c r="A170" s="1" t="s">
        <v>342</v>
      </c>
      <c r="B170" s="1" t="s">
        <v>448</v>
      </c>
      <c r="C170" s="1" t="s">
        <v>449</v>
      </c>
      <c r="D170" s="1">
        <v>35</v>
      </c>
      <c r="E170" s="1" t="s">
        <v>33</v>
      </c>
      <c r="F170" s="1" t="s">
        <v>316</v>
      </c>
      <c r="G170" s="1" t="s">
        <v>135</v>
      </c>
      <c r="H170" s="1" t="s">
        <v>298</v>
      </c>
      <c r="I170" s="1" t="s">
        <v>36</v>
      </c>
      <c r="J170" s="1" t="s">
        <v>136</v>
      </c>
      <c r="K170" s="1">
        <v>3</v>
      </c>
      <c r="L170" s="1">
        <v>270.8</v>
      </c>
      <c r="M170" s="1">
        <v>289.8</v>
      </c>
      <c r="N170" s="1">
        <v>68.400000000000006</v>
      </c>
      <c r="W170" s="1">
        <v>1.1140000000000001</v>
      </c>
      <c r="X170" s="1">
        <v>38.613934200000003</v>
      </c>
      <c r="Y170" s="1">
        <v>2809</v>
      </c>
      <c r="Z170" s="1">
        <v>5137</v>
      </c>
      <c r="AA170" s="1">
        <v>4000</v>
      </c>
      <c r="AB170" s="1" t="s">
        <v>340</v>
      </c>
      <c r="AC170" s="1" t="s">
        <v>41</v>
      </c>
      <c r="AD170" s="1">
        <v>56.951999999999998</v>
      </c>
      <c r="AE170" s="1">
        <v>58.23</v>
      </c>
      <c r="AF170" s="1">
        <v>1.8145481999999999</v>
      </c>
      <c r="AG170" s="1">
        <v>544.44600000000003</v>
      </c>
    </row>
    <row r="171" spans="1:33" x14ac:dyDescent="0.2">
      <c r="A171" s="1" t="s">
        <v>342</v>
      </c>
      <c r="B171" s="1" t="s">
        <v>448</v>
      </c>
      <c r="C171" s="1" t="s">
        <v>449</v>
      </c>
      <c r="D171" s="1">
        <v>35</v>
      </c>
      <c r="E171" s="1" t="s">
        <v>33</v>
      </c>
      <c r="F171" s="1" t="s">
        <v>316</v>
      </c>
      <c r="G171" s="1" t="s">
        <v>135</v>
      </c>
      <c r="H171" s="1" t="s">
        <v>298</v>
      </c>
      <c r="I171" s="1" t="s">
        <v>36</v>
      </c>
      <c r="J171" s="1" t="s">
        <v>136</v>
      </c>
      <c r="K171" s="1">
        <v>4</v>
      </c>
      <c r="L171" s="1">
        <v>384</v>
      </c>
      <c r="M171" s="1">
        <v>386.3</v>
      </c>
      <c r="N171" s="1">
        <v>22.4</v>
      </c>
      <c r="W171" s="1">
        <v>1.1140000000000001</v>
      </c>
      <c r="X171" s="1">
        <v>59.7396581</v>
      </c>
      <c r="Y171" s="1">
        <v>4718</v>
      </c>
      <c r="Z171" s="1">
        <v>5527</v>
      </c>
      <c r="AA171" s="1">
        <v>6602</v>
      </c>
      <c r="AB171" s="1" t="s">
        <v>77</v>
      </c>
      <c r="AC171" s="1" t="s">
        <v>304</v>
      </c>
      <c r="AD171" s="1">
        <v>88.572000000000003</v>
      </c>
      <c r="AE171" s="1">
        <v>89.980999999999995</v>
      </c>
      <c r="AF171" s="1">
        <v>1.1709708000000001</v>
      </c>
      <c r="AG171" s="1">
        <v>-28.41</v>
      </c>
    </row>
    <row r="172" spans="1:33" x14ac:dyDescent="0.2">
      <c r="A172" s="1" t="s">
        <v>342</v>
      </c>
      <c r="B172" s="1" t="s">
        <v>450</v>
      </c>
      <c r="C172" s="1" t="s">
        <v>451</v>
      </c>
      <c r="D172" s="1">
        <v>36</v>
      </c>
      <c r="E172" s="1" t="s">
        <v>33</v>
      </c>
      <c r="F172" s="1" t="s">
        <v>452</v>
      </c>
      <c r="G172" s="1" t="s">
        <v>137</v>
      </c>
      <c r="H172" s="1" t="s">
        <v>298</v>
      </c>
      <c r="I172" s="1" t="s">
        <v>36</v>
      </c>
      <c r="J172" s="1" t="s">
        <v>138</v>
      </c>
      <c r="K172" s="1">
        <v>1</v>
      </c>
      <c r="L172" s="1">
        <v>23.8</v>
      </c>
      <c r="M172" s="1">
        <v>43.6</v>
      </c>
      <c r="N172" s="1">
        <v>22.1</v>
      </c>
      <c r="O172" s="1">
        <v>3530</v>
      </c>
      <c r="P172" s="1">
        <v>2612</v>
      </c>
      <c r="Q172" s="1" t="s">
        <v>357</v>
      </c>
      <c r="R172" s="1" t="s">
        <v>54</v>
      </c>
      <c r="S172" s="1">
        <v>66.027000000000001</v>
      </c>
      <c r="T172" s="1">
        <v>0.73879740000000005</v>
      </c>
      <c r="U172" s="1">
        <v>-1.175</v>
      </c>
      <c r="W172" s="1">
        <v>1.208</v>
      </c>
      <c r="X172" s="1">
        <v>8.2584601000000006</v>
      </c>
      <c r="AE172" s="1">
        <v>66.539000000000001</v>
      </c>
    </row>
    <row r="173" spans="1:33" x14ac:dyDescent="0.2">
      <c r="A173" s="1" t="s">
        <v>342</v>
      </c>
      <c r="B173" s="1" t="s">
        <v>450</v>
      </c>
      <c r="C173" s="1" t="s">
        <v>451</v>
      </c>
      <c r="D173" s="1">
        <v>36</v>
      </c>
      <c r="E173" s="1" t="s">
        <v>33</v>
      </c>
      <c r="F173" s="1" t="s">
        <v>452</v>
      </c>
      <c r="G173" s="1" t="s">
        <v>137</v>
      </c>
      <c r="H173" s="1" t="s">
        <v>298</v>
      </c>
      <c r="I173" s="1" t="s">
        <v>36</v>
      </c>
      <c r="J173" s="1" t="s">
        <v>138</v>
      </c>
      <c r="K173" s="1">
        <v>2</v>
      </c>
      <c r="L173" s="1">
        <v>93.8</v>
      </c>
      <c r="M173" s="1">
        <v>113.7</v>
      </c>
      <c r="N173" s="1">
        <v>22.1</v>
      </c>
      <c r="O173" s="1">
        <v>3572</v>
      </c>
      <c r="P173" s="1">
        <v>2643</v>
      </c>
      <c r="Q173" s="1" t="s">
        <v>322</v>
      </c>
      <c r="R173" s="1" t="s">
        <v>98</v>
      </c>
      <c r="S173" s="1">
        <v>66.388000000000005</v>
      </c>
      <c r="T173" s="1">
        <v>0.73877879999999996</v>
      </c>
      <c r="U173" s="1">
        <v>-1.2</v>
      </c>
      <c r="W173" s="1">
        <v>1.208</v>
      </c>
      <c r="X173" s="1">
        <v>8.3036359999999991</v>
      </c>
      <c r="AE173" s="1">
        <v>66.903000000000006</v>
      </c>
    </row>
    <row r="174" spans="1:33" x14ac:dyDescent="0.2">
      <c r="A174" s="1" t="s">
        <v>342</v>
      </c>
      <c r="B174" s="1" t="s">
        <v>450</v>
      </c>
      <c r="C174" s="1" t="s">
        <v>451</v>
      </c>
      <c r="D174" s="1">
        <v>36</v>
      </c>
      <c r="E174" s="1" t="s">
        <v>33</v>
      </c>
      <c r="F174" s="1" t="s">
        <v>452</v>
      </c>
      <c r="G174" s="1" t="s">
        <v>137</v>
      </c>
      <c r="H174" s="1" t="s">
        <v>298</v>
      </c>
      <c r="I174" s="1" t="s">
        <v>36</v>
      </c>
      <c r="J174" s="1" t="s">
        <v>138</v>
      </c>
      <c r="K174" s="1">
        <v>3</v>
      </c>
      <c r="L174" s="1">
        <v>156.30000000000001</v>
      </c>
      <c r="M174" s="1">
        <v>179</v>
      </c>
      <c r="N174" s="1">
        <v>68.099999999999994</v>
      </c>
      <c r="O174" s="1">
        <v>5486</v>
      </c>
      <c r="P174" s="1">
        <v>4170</v>
      </c>
      <c r="Q174" s="1" t="s">
        <v>321</v>
      </c>
      <c r="R174" s="1" t="s">
        <v>98</v>
      </c>
      <c r="S174" s="1">
        <v>96.057000000000002</v>
      </c>
      <c r="T174" s="1">
        <v>0.75914859999999995</v>
      </c>
      <c r="U174" s="1">
        <v>26.338999999999999</v>
      </c>
      <c r="W174" s="1">
        <v>1.208</v>
      </c>
      <c r="X174" s="1">
        <v>12.0213302</v>
      </c>
      <c r="AE174" s="1">
        <v>96.856999999999999</v>
      </c>
    </row>
    <row r="175" spans="1:33" x14ac:dyDescent="0.2">
      <c r="A175" s="1" t="s">
        <v>342</v>
      </c>
      <c r="B175" s="1" t="s">
        <v>450</v>
      </c>
      <c r="C175" s="1" t="s">
        <v>451</v>
      </c>
      <c r="D175" s="1">
        <v>36</v>
      </c>
      <c r="E175" s="1" t="s">
        <v>33</v>
      </c>
      <c r="F175" s="1" t="s">
        <v>452</v>
      </c>
      <c r="G175" s="1" t="s">
        <v>137</v>
      </c>
      <c r="H175" s="1" t="s">
        <v>298</v>
      </c>
      <c r="I175" s="1" t="s">
        <v>36</v>
      </c>
      <c r="J175" s="1" t="s">
        <v>138</v>
      </c>
      <c r="K175" s="1">
        <v>4</v>
      </c>
      <c r="L175" s="1">
        <v>270.89999999999998</v>
      </c>
      <c r="M175" s="1">
        <v>288.39999999999998</v>
      </c>
      <c r="N175" s="1">
        <v>69.400000000000006</v>
      </c>
      <c r="W175" s="1">
        <v>1.208</v>
      </c>
      <c r="X175" s="1">
        <v>42.500142199999999</v>
      </c>
      <c r="Y175" s="1">
        <v>3375</v>
      </c>
      <c r="Z175" s="1">
        <v>4210</v>
      </c>
      <c r="AA175" s="1">
        <v>4797</v>
      </c>
      <c r="AB175" s="1" t="s">
        <v>48</v>
      </c>
      <c r="AC175" s="1" t="s">
        <v>301</v>
      </c>
      <c r="AD175" s="1">
        <v>68.323999999999998</v>
      </c>
      <c r="AE175" s="1">
        <v>69.459999999999994</v>
      </c>
      <c r="AF175" s="1">
        <v>1.2361082000000001</v>
      </c>
      <c r="AG175" s="1">
        <v>28.911999999999999</v>
      </c>
    </row>
    <row r="176" spans="1:33" x14ac:dyDescent="0.2">
      <c r="A176" s="1" t="s">
        <v>342</v>
      </c>
      <c r="B176" s="1" t="s">
        <v>450</v>
      </c>
      <c r="C176" s="1" t="s">
        <v>451</v>
      </c>
      <c r="D176" s="1">
        <v>36</v>
      </c>
      <c r="E176" s="1" t="s">
        <v>33</v>
      </c>
      <c r="F176" s="1" t="s">
        <v>452</v>
      </c>
      <c r="G176" s="1" t="s">
        <v>137</v>
      </c>
      <c r="H176" s="1" t="s">
        <v>298</v>
      </c>
      <c r="I176" s="1" t="s">
        <v>36</v>
      </c>
      <c r="J176" s="1" t="s">
        <v>138</v>
      </c>
      <c r="K176" s="1">
        <v>5</v>
      </c>
      <c r="L176" s="1">
        <v>384</v>
      </c>
      <c r="M176" s="1">
        <v>386.3</v>
      </c>
      <c r="N176" s="1">
        <v>22.4</v>
      </c>
      <c r="W176" s="1">
        <v>1.208</v>
      </c>
      <c r="X176" s="1">
        <v>55.110633700000001</v>
      </c>
      <c r="Y176" s="1">
        <v>4724</v>
      </c>
      <c r="Z176" s="1">
        <v>5534</v>
      </c>
      <c r="AA176" s="1">
        <v>6605</v>
      </c>
      <c r="AB176" s="1" t="s">
        <v>364</v>
      </c>
      <c r="AC176" s="1" t="s">
        <v>308</v>
      </c>
      <c r="AD176" s="1">
        <v>88.602999999999994</v>
      </c>
      <c r="AE176" s="1">
        <v>90.013000000000005</v>
      </c>
      <c r="AF176" s="1">
        <v>1.1710189</v>
      </c>
      <c r="AG176" s="1">
        <v>-28.41</v>
      </c>
    </row>
    <row r="177" spans="1:33" x14ac:dyDescent="0.2">
      <c r="A177" s="1" t="s">
        <v>342</v>
      </c>
      <c r="B177" s="1" t="s">
        <v>453</v>
      </c>
      <c r="C177" s="1" t="s">
        <v>454</v>
      </c>
      <c r="D177" s="1">
        <v>37</v>
      </c>
      <c r="E177" s="1" t="s">
        <v>33</v>
      </c>
      <c r="F177" s="1" t="s">
        <v>455</v>
      </c>
      <c r="G177" s="1" t="s">
        <v>139</v>
      </c>
      <c r="H177" s="1" t="s">
        <v>298</v>
      </c>
      <c r="I177" s="1" t="s">
        <v>36</v>
      </c>
      <c r="J177" s="1" t="s">
        <v>140</v>
      </c>
      <c r="K177" s="1">
        <v>1</v>
      </c>
      <c r="L177" s="1">
        <v>23.8</v>
      </c>
      <c r="M177" s="1">
        <v>43.6</v>
      </c>
      <c r="N177" s="1">
        <v>22.1</v>
      </c>
      <c r="O177" s="1">
        <v>3528</v>
      </c>
      <c r="P177" s="1">
        <v>2610</v>
      </c>
      <c r="Q177" s="1" t="s">
        <v>394</v>
      </c>
      <c r="R177" s="1" t="s">
        <v>53</v>
      </c>
      <c r="S177" s="1">
        <v>66.075000000000003</v>
      </c>
      <c r="T177" s="1">
        <v>0.73874810000000002</v>
      </c>
      <c r="U177" s="1">
        <v>-1.2829999999999999</v>
      </c>
      <c r="W177" s="1">
        <v>1.5549999999999999</v>
      </c>
      <c r="X177" s="1">
        <v>6.4202909999999997</v>
      </c>
      <c r="AE177" s="1">
        <v>66.587999999999994</v>
      </c>
    </row>
    <row r="178" spans="1:33" x14ac:dyDescent="0.2">
      <c r="A178" s="1" t="s">
        <v>342</v>
      </c>
      <c r="B178" s="1" t="s">
        <v>453</v>
      </c>
      <c r="C178" s="1" t="s">
        <v>454</v>
      </c>
      <c r="D178" s="1">
        <v>37</v>
      </c>
      <c r="E178" s="1" t="s">
        <v>33</v>
      </c>
      <c r="F178" s="1" t="s">
        <v>455</v>
      </c>
      <c r="G178" s="1" t="s">
        <v>139</v>
      </c>
      <c r="H178" s="1" t="s">
        <v>298</v>
      </c>
      <c r="I178" s="1" t="s">
        <v>36</v>
      </c>
      <c r="J178" s="1" t="s">
        <v>140</v>
      </c>
      <c r="K178" s="1">
        <v>2</v>
      </c>
      <c r="L178" s="1">
        <v>93.8</v>
      </c>
      <c r="M178" s="1">
        <v>113.6</v>
      </c>
      <c r="N178" s="1">
        <v>22.1</v>
      </c>
      <c r="O178" s="1">
        <v>3561</v>
      </c>
      <c r="P178" s="1">
        <v>2635</v>
      </c>
      <c r="Q178" s="1" t="s">
        <v>357</v>
      </c>
      <c r="R178" s="1" t="s">
        <v>98</v>
      </c>
      <c r="S178" s="1">
        <v>66.287000000000006</v>
      </c>
      <c r="T178" s="1">
        <v>0.7388093</v>
      </c>
      <c r="U178" s="1">
        <v>-1.2</v>
      </c>
      <c r="W178" s="1">
        <v>1.5549999999999999</v>
      </c>
      <c r="X178" s="1">
        <v>6.4409248999999997</v>
      </c>
      <c r="AE178" s="1">
        <v>66.802000000000007</v>
      </c>
    </row>
    <row r="179" spans="1:33" x14ac:dyDescent="0.2">
      <c r="A179" s="1" t="s">
        <v>342</v>
      </c>
      <c r="B179" s="1" t="s">
        <v>453</v>
      </c>
      <c r="C179" s="1" t="s">
        <v>454</v>
      </c>
      <c r="D179" s="1">
        <v>37</v>
      </c>
      <c r="E179" s="1" t="s">
        <v>33</v>
      </c>
      <c r="F179" s="1" t="s">
        <v>455</v>
      </c>
      <c r="G179" s="1" t="s">
        <v>139</v>
      </c>
      <c r="H179" s="1" t="s">
        <v>298</v>
      </c>
      <c r="I179" s="1" t="s">
        <v>36</v>
      </c>
      <c r="J179" s="1" t="s">
        <v>140</v>
      </c>
      <c r="K179" s="1">
        <v>3</v>
      </c>
      <c r="L179" s="1">
        <v>156.19999999999999</v>
      </c>
      <c r="M179" s="1">
        <v>179.2</v>
      </c>
      <c r="N179" s="1">
        <v>69.900000000000006</v>
      </c>
      <c r="O179" s="1">
        <v>6477</v>
      </c>
      <c r="P179" s="1">
        <v>4928</v>
      </c>
      <c r="Q179" s="1" t="s">
        <v>322</v>
      </c>
      <c r="R179" s="1" t="s">
        <v>81</v>
      </c>
      <c r="S179" s="1">
        <v>115.13200000000001</v>
      </c>
      <c r="T179" s="1">
        <v>0.76001890000000005</v>
      </c>
      <c r="U179" s="1">
        <v>27.472999999999999</v>
      </c>
      <c r="W179" s="1">
        <v>1.5549999999999999</v>
      </c>
      <c r="X179" s="1">
        <v>11.1932638</v>
      </c>
      <c r="AE179" s="1">
        <v>116.09099999999999</v>
      </c>
    </row>
    <row r="180" spans="1:33" x14ac:dyDescent="0.2">
      <c r="A180" s="1" t="s">
        <v>342</v>
      </c>
      <c r="B180" s="1" t="s">
        <v>453</v>
      </c>
      <c r="C180" s="1" t="s">
        <v>454</v>
      </c>
      <c r="D180" s="1">
        <v>37</v>
      </c>
      <c r="E180" s="1" t="s">
        <v>33</v>
      </c>
      <c r="F180" s="1" t="s">
        <v>455</v>
      </c>
      <c r="G180" s="1" t="s">
        <v>139</v>
      </c>
      <c r="H180" s="1" t="s">
        <v>298</v>
      </c>
      <c r="I180" s="1" t="s">
        <v>36</v>
      </c>
      <c r="J180" s="1" t="s">
        <v>140</v>
      </c>
      <c r="K180" s="1">
        <v>4</v>
      </c>
      <c r="L180" s="1">
        <v>270.7</v>
      </c>
      <c r="M180" s="1">
        <v>287</v>
      </c>
      <c r="N180" s="1">
        <v>71.099999999999994</v>
      </c>
      <c r="W180" s="1">
        <v>1.5549999999999999</v>
      </c>
      <c r="X180" s="1">
        <v>40.661536900000002</v>
      </c>
      <c r="Y180" s="1">
        <v>4053</v>
      </c>
      <c r="Z180" s="1">
        <v>5088</v>
      </c>
      <c r="AA180" s="1">
        <v>5753</v>
      </c>
      <c r="AB180" s="1" t="s">
        <v>48</v>
      </c>
      <c r="AC180" s="1" t="s">
        <v>301</v>
      </c>
      <c r="AD180" s="1">
        <v>84.096999999999994</v>
      </c>
      <c r="AE180" s="1">
        <v>85.5</v>
      </c>
      <c r="AF180" s="1">
        <v>1.2411411000000001</v>
      </c>
      <c r="AG180" s="1">
        <v>33.566000000000003</v>
      </c>
    </row>
    <row r="181" spans="1:33" x14ac:dyDescent="0.2">
      <c r="A181" s="1" t="s">
        <v>342</v>
      </c>
      <c r="B181" s="1" t="s">
        <v>453</v>
      </c>
      <c r="C181" s="1" t="s">
        <v>454</v>
      </c>
      <c r="D181" s="1">
        <v>37</v>
      </c>
      <c r="E181" s="1" t="s">
        <v>33</v>
      </c>
      <c r="F181" s="1" t="s">
        <v>455</v>
      </c>
      <c r="G181" s="1" t="s">
        <v>139</v>
      </c>
      <c r="H181" s="1" t="s">
        <v>298</v>
      </c>
      <c r="I181" s="1" t="s">
        <v>36</v>
      </c>
      <c r="J181" s="1" t="s">
        <v>140</v>
      </c>
      <c r="K181" s="1">
        <v>5</v>
      </c>
      <c r="L181" s="1">
        <v>384</v>
      </c>
      <c r="M181" s="1">
        <v>387.1</v>
      </c>
      <c r="N181" s="1">
        <v>22.4</v>
      </c>
      <c r="W181" s="1">
        <v>1.5549999999999999</v>
      </c>
      <c r="X181" s="1">
        <v>42.851126200000003</v>
      </c>
      <c r="Y181" s="1">
        <v>4727</v>
      </c>
      <c r="Z181" s="1">
        <v>5537</v>
      </c>
      <c r="AA181" s="1">
        <v>6616</v>
      </c>
      <c r="AB181" s="1" t="s">
        <v>67</v>
      </c>
      <c r="AC181" s="1" t="s">
        <v>307</v>
      </c>
      <c r="AD181" s="1">
        <v>88.683000000000007</v>
      </c>
      <c r="AE181" s="1">
        <v>90.093999999999994</v>
      </c>
      <c r="AF181" s="1">
        <v>1.1709069999999999</v>
      </c>
      <c r="AG181" s="1">
        <v>-28.41</v>
      </c>
    </row>
    <row r="182" spans="1:33" x14ac:dyDescent="0.2">
      <c r="A182" s="1" t="s">
        <v>342</v>
      </c>
      <c r="B182" s="1" t="s">
        <v>456</v>
      </c>
      <c r="C182" s="1" t="s">
        <v>457</v>
      </c>
      <c r="D182" s="1">
        <v>38</v>
      </c>
      <c r="E182" s="1" t="s">
        <v>33</v>
      </c>
      <c r="F182" s="1" t="s">
        <v>458</v>
      </c>
      <c r="G182" s="1" t="s">
        <v>141</v>
      </c>
      <c r="H182" s="1" t="s">
        <v>298</v>
      </c>
      <c r="I182" s="1" t="s">
        <v>36</v>
      </c>
      <c r="J182" s="1" t="s">
        <v>142</v>
      </c>
      <c r="K182" s="1">
        <v>1</v>
      </c>
      <c r="L182" s="1">
        <v>23.8</v>
      </c>
      <c r="M182" s="1">
        <v>43.6</v>
      </c>
      <c r="N182" s="1">
        <v>22.1</v>
      </c>
      <c r="O182" s="1">
        <v>3523</v>
      </c>
      <c r="P182" s="1">
        <v>2606</v>
      </c>
      <c r="Q182" s="1" t="s">
        <v>459</v>
      </c>
      <c r="R182" s="1" t="s">
        <v>45</v>
      </c>
      <c r="S182" s="1">
        <v>66.021000000000001</v>
      </c>
      <c r="T182" s="1">
        <v>0.73876390000000003</v>
      </c>
      <c r="U182" s="1">
        <v>-1.149</v>
      </c>
      <c r="W182" s="1">
        <v>0.80900000000000005</v>
      </c>
      <c r="X182" s="1">
        <v>12.330536499999999</v>
      </c>
      <c r="AE182" s="1">
        <v>66.533000000000001</v>
      </c>
    </row>
    <row r="183" spans="1:33" x14ac:dyDescent="0.2">
      <c r="A183" s="1" t="s">
        <v>342</v>
      </c>
      <c r="B183" s="1" t="s">
        <v>456</v>
      </c>
      <c r="C183" s="1" t="s">
        <v>457</v>
      </c>
      <c r="D183" s="1">
        <v>38</v>
      </c>
      <c r="E183" s="1" t="s">
        <v>33</v>
      </c>
      <c r="F183" s="1" t="s">
        <v>458</v>
      </c>
      <c r="G183" s="1" t="s">
        <v>141</v>
      </c>
      <c r="H183" s="1" t="s">
        <v>298</v>
      </c>
      <c r="I183" s="1" t="s">
        <v>36</v>
      </c>
      <c r="J183" s="1" t="s">
        <v>142</v>
      </c>
      <c r="K183" s="1">
        <v>2</v>
      </c>
      <c r="L183" s="1">
        <v>93.8</v>
      </c>
      <c r="M183" s="1">
        <v>113.7</v>
      </c>
      <c r="N183" s="1">
        <v>22.1</v>
      </c>
      <c r="O183" s="1">
        <v>3556</v>
      </c>
      <c r="P183" s="1">
        <v>2629</v>
      </c>
      <c r="Q183" s="1" t="s">
        <v>325</v>
      </c>
      <c r="R183" s="1" t="s">
        <v>98</v>
      </c>
      <c r="S183" s="1">
        <v>66.364000000000004</v>
      </c>
      <c r="T183" s="1">
        <v>0.73872599999999999</v>
      </c>
      <c r="U183" s="1">
        <v>-1.2</v>
      </c>
      <c r="W183" s="1">
        <v>0.80900000000000005</v>
      </c>
      <c r="X183" s="1">
        <v>12.394550600000001</v>
      </c>
      <c r="AE183" s="1">
        <v>66.879000000000005</v>
      </c>
    </row>
    <row r="184" spans="1:33" x14ac:dyDescent="0.2">
      <c r="A184" s="1" t="s">
        <v>342</v>
      </c>
      <c r="B184" s="1" t="s">
        <v>456</v>
      </c>
      <c r="C184" s="1" t="s">
        <v>457</v>
      </c>
      <c r="D184" s="1">
        <v>38</v>
      </c>
      <c r="E184" s="1" t="s">
        <v>33</v>
      </c>
      <c r="F184" s="1" t="s">
        <v>458</v>
      </c>
      <c r="G184" s="1" t="s">
        <v>141</v>
      </c>
      <c r="H184" s="1" t="s">
        <v>298</v>
      </c>
      <c r="I184" s="1" t="s">
        <v>36</v>
      </c>
      <c r="J184" s="1" t="s">
        <v>142</v>
      </c>
      <c r="K184" s="1">
        <v>3</v>
      </c>
      <c r="L184" s="1">
        <v>156.6</v>
      </c>
      <c r="M184" s="1">
        <v>178.8</v>
      </c>
      <c r="N184" s="1">
        <v>64.400000000000006</v>
      </c>
      <c r="O184" s="1">
        <v>2465</v>
      </c>
      <c r="P184" s="1">
        <v>1951</v>
      </c>
      <c r="Q184" s="1" t="s">
        <v>327</v>
      </c>
      <c r="R184" s="1" t="s">
        <v>81</v>
      </c>
      <c r="S184" s="1">
        <v>44.58</v>
      </c>
      <c r="T184" s="1">
        <v>0.79059749999999995</v>
      </c>
      <c r="U184" s="1">
        <v>68.933000000000007</v>
      </c>
      <c r="W184" s="1">
        <v>0.80900000000000005</v>
      </c>
      <c r="X184" s="1">
        <v>8.3344211000000001</v>
      </c>
      <c r="AE184" s="1">
        <v>44.970999999999997</v>
      </c>
    </row>
    <row r="185" spans="1:33" x14ac:dyDescent="0.2">
      <c r="A185" s="1" t="s">
        <v>342</v>
      </c>
      <c r="B185" s="1" t="s">
        <v>456</v>
      </c>
      <c r="C185" s="1" t="s">
        <v>457</v>
      </c>
      <c r="D185" s="1">
        <v>38</v>
      </c>
      <c r="E185" s="1" t="s">
        <v>33</v>
      </c>
      <c r="F185" s="1" t="s">
        <v>458</v>
      </c>
      <c r="G185" s="1" t="s">
        <v>141</v>
      </c>
      <c r="H185" s="1" t="s">
        <v>298</v>
      </c>
      <c r="I185" s="1" t="s">
        <v>36</v>
      </c>
      <c r="J185" s="1" t="s">
        <v>142</v>
      </c>
      <c r="K185" s="1">
        <v>4</v>
      </c>
      <c r="L185" s="1">
        <v>271.3</v>
      </c>
      <c r="M185" s="1">
        <v>292.89999999999998</v>
      </c>
      <c r="N185" s="1">
        <v>65.900000000000006</v>
      </c>
      <c r="W185" s="1">
        <v>0.80900000000000005</v>
      </c>
      <c r="X185" s="1">
        <v>33.197719800000002</v>
      </c>
      <c r="Y185" s="1">
        <v>1773</v>
      </c>
      <c r="Z185" s="1">
        <v>2408</v>
      </c>
      <c r="AA185" s="1">
        <v>2525</v>
      </c>
      <c r="AB185" s="1" t="s">
        <v>48</v>
      </c>
      <c r="AC185" s="1" t="s">
        <v>76</v>
      </c>
      <c r="AD185" s="1">
        <v>35.790999999999997</v>
      </c>
      <c r="AE185" s="1">
        <v>36.429000000000002</v>
      </c>
      <c r="AF185" s="1">
        <v>1.3526073999999999</v>
      </c>
      <c r="AG185" s="1">
        <v>132.60400000000001</v>
      </c>
    </row>
    <row r="186" spans="1:33" x14ac:dyDescent="0.2">
      <c r="A186" s="1" t="s">
        <v>342</v>
      </c>
      <c r="B186" s="1" t="s">
        <v>456</v>
      </c>
      <c r="C186" s="1" t="s">
        <v>457</v>
      </c>
      <c r="D186" s="1">
        <v>38</v>
      </c>
      <c r="E186" s="1" t="s">
        <v>33</v>
      </c>
      <c r="F186" s="1" t="s">
        <v>458</v>
      </c>
      <c r="G186" s="1" t="s">
        <v>141</v>
      </c>
      <c r="H186" s="1" t="s">
        <v>298</v>
      </c>
      <c r="I186" s="1" t="s">
        <v>36</v>
      </c>
      <c r="J186" s="1" t="s">
        <v>142</v>
      </c>
      <c r="K186" s="1">
        <v>5</v>
      </c>
      <c r="L186" s="1">
        <v>384</v>
      </c>
      <c r="M186" s="1">
        <v>386.5</v>
      </c>
      <c r="N186" s="1">
        <v>22.4</v>
      </c>
      <c r="W186" s="1">
        <v>0.80900000000000005</v>
      </c>
      <c r="X186" s="1">
        <v>82.296207999999993</v>
      </c>
      <c r="Y186" s="1">
        <v>4724</v>
      </c>
      <c r="Z186" s="1">
        <v>5533</v>
      </c>
      <c r="AA186" s="1">
        <v>6609</v>
      </c>
      <c r="AB186" s="1" t="s">
        <v>319</v>
      </c>
      <c r="AC186" s="1" t="s">
        <v>77</v>
      </c>
      <c r="AD186" s="1">
        <v>88.608000000000004</v>
      </c>
      <c r="AE186" s="1">
        <v>90.018000000000001</v>
      </c>
      <c r="AF186" s="1">
        <v>1.1710908</v>
      </c>
      <c r="AG186" s="1">
        <v>-28.41</v>
      </c>
    </row>
    <row r="187" spans="1:33" x14ac:dyDescent="0.2">
      <c r="A187" s="1" t="s">
        <v>342</v>
      </c>
      <c r="B187" s="1" t="s">
        <v>460</v>
      </c>
      <c r="C187" s="1" t="s">
        <v>461</v>
      </c>
      <c r="D187" s="1">
        <v>39</v>
      </c>
      <c r="E187" s="1" t="s">
        <v>33</v>
      </c>
      <c r="F187" s="1" t="s">
        <v>462</v>
      </c>
      <c r="G187" s="1" t="s">
        <v>143</v>
      </c>
      <c r="H187" s="1" t="s">
        <v>298</v>
      </c>
      <c r="I187" s="1" t="s">
        <v>36</v>
      </c>
      <c r="J187" s="1" t="s">
        <v>144</v>
      </c>
      <c r="K187" s="1">
        <v>1</v>
      </c>
      <c r="L187" s="1">
        <v>23.8</v>
      </c>
      <c r="M187" s="1">
        <v>43.6</v>
      </c>
      <c r="N187" s="1">
        <v>22.1</v>
      </c>
      <c r="O187" s="1">
        <v>3537</v>
      </c>
      <c r="P187" s="1">
        <v>2617</v>
      </c>
      <c r="Q187" s="1" t="s">
        <v>357</v>
      </c>
      <c r="R187" s="1" t="s">
        <v>310</v>
      </c>
      <c r="S187" s="1">
        <v>66.108999999999995</v>
      </c>
      <c r="T187" s="1">
        <v>0.73881629999999998</v>
      </c>
      <c r="U187" s="1">
        <v>-1.1479999999999999</v>
      </c>
      <c r="W187" s="1">
        <v>1.1439999999999999</v>
      </c>
      <c r="X187" s="1">
        <v>8.7313962000000007</v>
      </c>
      <c r="AE187" s="1">
        <v>66.622</v>
      </c>
    </row>
    <row r="188" spans="1:33" x14ac:dyDescent="0.2">
      <c r="A188" s="1" t="s">
        <v>342</v>
      </c>
      <c r="B188" s="1" t="s">
        <v>460</v>
      </c>
      <c r="C188" s="1" t="s">
        <v>461</v>
      </c>
      <c r="D188" s="1">
        <v>39</v>
      </c>
      <c r="E188" s="1" t="s">
        <v>33</v>
      </c>
      <c r="F188" s="1" t="s">
        <v>462</v>
      </c>
      <c r="G188" s="1" t="s">
        <v>143</v>
      </c>
      <c r="H188" s="1" t="s">
        <v>298</v>
      </c>
      <c r="I188" s="1" t="s">
        <v>36</v>
      </c>
      <c r="J188" s="1" t="s">
        <v>144</v>
      </c>
      <c r="K188" s="1">
        <v>2</v>
      </c>
      <c r="L188" s="1">
        <v>93.7</v>
      </c>
      <c r="M188" s="1">
        <v>113.5</v>
      </c>
      <c r="N188" s="1">
        <v>22.4</v>
      </c>
      <c r="O188" s="1">
        <v>3541</v>
      </c>
      <c r="P188" s="1">
        <v>2616</v>
      </c>
      <c r="Q188" s="1" t="s">
        <v>322</v>
      </c>
      <c r="R188" s="1" t="s">
        <v>38</v>
      </c>
      <c r="S188" s="1">
        <v>66.477999999999994</v>
      </c>
      <c r="T188" s="1">
        <v>0.73877780000000004</v>
      </c>
      <c r="U188" s="1">
        <v>-1.2</v>
      </c>
      <c r="W188" s="1">
        <v>1.1439999999999999</v>
      </c>
      <c r="X188" s="1">
        <v>8.7801307000000008</v>
      </c>
      <c r="AE188" s="1">
        <v>66.994</v>
      </c>
    </row>
    <row r="189" spans="1:33" x14ac:dyDescent="0.2">
      <c r="A189" s="1" t="s">
        <v>342</v>
      </c>
      <c r="B189" s="1" t="s">
        <v>460</v>
      </c>
      <c r="C189" s="1" t="s">
        <v>461</v>
      </c>
      <c r="D189" s="1">
        <v>39</v>
      </c>
      <c r="E189" s="1" t="s">
        <v>33</v>
      </c>
      <c r="F189" s="1" t="s">
        <v>462</v>
      </c>
      <c r="G189" s="1" t="s">
        <v>143</v>
      </c>
      <c r="H189" s="1" t="s">
        <v>298</v>
      </c>
      <c r="I189" s="1" t="s">
        <v>36</v>
      </c>
      <c r="J189" s="1" t="s">
        <v>144</v>
      </c>
      <c r="K189" s="1">
        <v>3</v>
      </c>
      <c r="L189" s="1">
        <v>156.69999999999999</v>
      </c>
      <c r="M189" s="1">
        <v>179</v>
      </c>
      <c r="N189" s="1">
        <v>66.099999999999994</v>
      </c>
      <c r="O189" s="1">
        <v>3658</v>
      </c>
      <c r="P189" s="1">
        <v>2741</v>
      </c>
      <c r="Q189" s="1" t="s">
        <v>321</v>
      </c>
      <c r="R189" s="1" t="s">
        <v>310</v>
      </c>
      <c r="S189" s="1">
        <v>64.787999999999997</v>
      </c>
      <c r="T189" s="1">
        <v>0.74848650000000005</v>
      </c>
      <c r="U189" s="1">
        <v>11.926</v>
      </c>
      <c r="W189" s="1">
        <v>1.1439999999999999</v>
      </c>
      <c r="X189" s="1">
        <v>8.5613068999999999</v>
      </c>
      <c r="AE189" s="1">
        <v>65.323999999999998</v>
      </c>
    </row>
    <row r="190" spans="1:33" x14ac:dyDescent="0.2">
      <c r="A190" s="1" t="s">
        <v>342</v>
      </c>
      <c r="B190" s="1" t="s">
        <v>460</v>
      </c>
      <c r="C190" s="1" t="s">
        <v>461</v>
      </c>
      <c r="D190" s="1">
        <v>39</v>
      </c>
      <c r="E190" s="1" t="s">
        <v>33</v>
      </c>
      <c r="F190" s="1" t="s">
        <v>462</v>
      </c>
      <c r="G190" s="1" t="s">
        <v>143</v>
      </c>
      <c r="H190" s="1" t="s">
        <v>298</v>
      </c>
      <c r="I190" s="1" t="s">
        <v>36</v>
      </c>
      <c r="J190" s="1" t="s">
        <v>144</v>
      </c>
      <c r="K190" s="1">
        <v>4</v>
      </c>
      <c r="L190" s="1">
        <v>271.2</v>
      </c>
      <c r="M190" s="1">
        <v>290.5</v>
      </c>
      <c r="N190" s="1">
        <v>68.400000000000006</v>
      </c>
      <c r="W190" s="1">
        <v>1.1439999999999999</v>
      </c>
      <c r="X190" s="1">
        <v>36.220405800000002</v>
      </c>
      <c r="Y190" s="1">
        <v>2739</v>
      </c>
      <c r="Z190" s="1">
        <v>3267</v>
      </c>
      <c r="AA190" s="1">
        <v>3895</v>
      </c>
      <c r="AB190" s="1" t="s">
        <v>48</v>
      </c>
      <c r="AC190" s="1" t="s">
        <v>301</v>
      </c>
      <c r="AD190" s="1">
        <v>55.207999999999998</v>
      </c>
      <c r="AE190" s="1">
        <v>56.097999999999999</v>
      </c>
      <c r="AF190" s="1">
        <v>1.1848966999999999</v>
      </c>
      <c r="AG190" s="1">
        <v>-16.841000000000001</v>
      </c>
    </row>
    <row r="191" spans="1:33" x14ac:dyDescent="0.2">
      <c r="A191" s="1" t="s">
        <v>342</v>
      </c>
      <c r="B191" s="1" t="s">
        <v>460</v>
      </c>
      <c r="C191" s="1" t="s">
        <v>461</v>
      </c>
      <c r="D191" s="1">
        <v>39</v>
      </c>
      <c r="E191" s="1" t="s">
        <v>33</v>
      </c>
      <c r="F191" s="1" t="s">
        <v>462</v>
      </c>
      <c r="G191" s="1" t="s">
        <v>143</v>
      </c>
      <c r="H191" s="1" t="s">
        <v>298</v>
      </c>
      <c r="I191" s="1" t="s">
        <v>36</v>
      </c>
      <c r="J191" s="1" t="s">
        <v>144</v>
      </c>
      <c r="K191" s="1">
        <v>5</v>
      </c>
      <c r="L191" s="1">
        <v>383.9</v>
      </c>
      <c r="M191" s="1">
        <v>403.7</v>
      </c>
      <c r="N191" s="1">
        <v>22.4</v>
      </c>
      <c r="W191" s="1">
        <v>1.1439999999999999</v>
      </c>
      <c r="X191" s="1">
        <v>58.162002299999997</v>
      </c>
      <c r="Y191" s="1">
        <v>4750</v>
      </c>
      <c r="Z191" s="1">
        <v>5570</v>
      </c>
      <c r="AA191" s="1">
        <v>6633</v>
      </c>
      <c r="AB191" s="1" t="s">
        <v>77</v>
      </c>
      <c r="AC191" s="1" t="s">
        <v>364</v>
      </c>
      <c r="AD191" s="1">
        <v>88.555000000000007</v>
      </c>
      <c r="AE191" s="1">
        <v>89.963999999999999</v>
      </c>
      <c r="AF191" s="1">
        <v>1.1711240000000001</v>
      </c>
      <c r="AG191" s="1">
        <v>-28.41</v>
      </c>
    </row>
    <row r="192" spans="1:33" x14ac:dyDescent="0.2">
      <c r="A192" s="1" t="s">
        <v>342</v>
      </c>
      <c r="B192" s="1" t="s">
        <v>463</v>
      </c>
      <c r="C192" s="1" t="s">
        <v>464</v>
      </c>
      <c r="D192" s="1">
        <v>40</v>
      </c>
      <c r="E192" s="1" t="s">
        <v>33</v>
      </c>
      <c r="F192" s="1" t="s">
        <v>465</v>
      </c>
      <c r="G192" s="1" t="s">
        <v>145</v>
      </c>
      <c r="H192" s="1" t="s">
        <v>298</v>
      </c>
      <c r="I192" s="1" t="s">
        <v>36</v>
      </c>
      <c r="J192" s="1" t="s">
        <v>146</v>
      </c>
      <c r="K192" s="1">
        <v>1</v>
      </c>
      <c r="L192" s="1">
        <v>23.8</v>
      </c>
      <c r="M192" s="1">
        <v>43.6</v>
      </c>
      <c r="N192" s="1">
        <v>22.1</v>
      </c>
      <c r="O192" s="1">
        <v>3507</v>
      </c>
      <c r="P192" s="1">
        <v>2593</v>
      </c>
      <c r="Q192" s="1" t="s">
        <v>407</v>
      </c>
      <c r="R192" s="1" t="s">
        <v>80</v>
      </c>
      <c r="S192" s="1">
        <v>65.759</v>
      </c>
      <c r="T192" s="1">
        <v>0.7387435</v>
      </c>
      <c r="U192" s="1">
        <v>-1.252</v>
      </c>
      <c r="W192" s="1">
        <v>1.1779999999999999</v>
      </c>
      <c r="X192" s="1">
        <v>8.4344432000000005</v>
      </c>
      <c r="AE192" s="1">
        <v>66.269000000000005</v>
      </c>
    </row>
    <row r="193" spans="1:33" x14ac:dyDescent="0.2">
      <c r="A193" s="1" t="s">
        <v>342</v>
      </c>
      <c r="B193" s="1" t="s">
        <v>463</v>
      </c>
      <c r="C193" s="1" t="s">
        <v>464</v>
      </c>
      <c r="D193" s="1">
        <v>40</v>
      </c>
      <c r="E193" s="1" t="s">
        <v>33</v>
      </c>
      <c r="F193" s="1" t="s">
        <v>465</v>
      </c>
      <c r="G193" s="1" t="s">
        <v>145</v>
      </c>
      <c r="H193" s="1" t="s">
        <v>298</v>
      </c>
      <c r="I193" s="1" t="s">
        <v>36</v>
      </c>
      <c r="J193" s="1" t="s">
        <v>146</v>
      </c>
      <c r="K193" s="1">
        <v>2</v>
      </c>
      <c r="L193" s="1">
        <v>93.7</v>
      </c>
      <c r="M193" s="1">
        <v>113.6</v>
      </c>
      <c r="N193" s="1">
        <v>22.1</v>
      </c>
      <c r="O193" s="1">
        <v>3547</v>
      </c>
      <c r="P193" s="1">
        <v>2622</v>
      </c>
      <c r="Q193" s="1" t="s">
        <v>357</v>
      </c>
      <c r="R193" s="1" t="s">
        <v>75</v>
      </c>
      <c r="S193" s="1">
        <v>66.406999999999996</v>
      </c>
      <c r="T193" s="1">
        <v>0.73878189999999999</v>
      </c>
      <c r="U193" s="1">
        <v>-1.2</v>
      </c>
      <c r="W193" s="1">
        <v>1.1779999999999999</v>
      </c>
      <c r="X193" s="1">
        <v>8.5175590000000003</v>
      </c>
      <c r="AE193" s="1">
        <v>66.921999999999997</v>
      </c>
    </row>
    <row r="194" spans="1:33" x14ac:dyDescent="0.2">
      <c r="A194" s="1" t="s">
        <v>342</v>
      </c>
      <c r="B194" s="1" t="s">
        <v>463</v>
      </c>
      <c r="C194" s="1" t="s">
        <v>464</v>
      </c>
      <c r="D194" s="1">
        <v>40</v>
      </c>
      <c r="E194" s="1" t="s">
        <v>33</v>
      </c>
      <c r="F194" s="1" t="s">
        <v>465</v>
      </c>
      <c r="G194" s="1" t="s">
        <v>145</v>
      </c>
      <c r="H194" s="1" t="s">
        <v>298</v>
      </c>
      <c r="I194" s="1" t="s">
        <v>36</v>
      </c>
      <c r="J194" s="1" t="s">
        <v>146</v>
      </c>
      <c r="K194" s="1">
        <v>3</v>
      </c>
      <c r="L194" s="1">
        <v>156.19999999999999</v>
      </c>
      <c r="M194" s="1">
        <v>179.2</v>
      </c>
      <c r="N194" s="1">
        <v>68.900000000000006</v>
      </c>
      <c r="O194" s="1">
        <v>5589</v>
      </c>
      <c r="P194" s="1">
        <v>4197</v>
      </c>
      <c r="Q194" s="1" t="s">
        <v>328</v>
      </c>
      <c r="R194" s="1" t="s">
        <v>98</v>
      </c>
      <c r="S194" s="1">
        <v>99.766000000000005</v>
      </c>
      <c r="T194" s="1">
        <v>0.75020070000000005</v>
      </c>
      <c r="U194" s="1">
        <v>14.238</v>
      </c>
      <c r="W194" s="1">
        <v>1.1779999999999999</v>
      </c>
      <c r="X194" s="1">
        <v>12.801982499999999</v>
      </c>
      <c r="AE194" s="1">
        <v>100.58499999999999</v>
      </c>
    </row>
    <row r="195" spans="1:33" x14ac:dyDescent="0.2">
      <c r="A195" s="1" t="s">
        <v>342</v>
      </c>
      <c r="B195" s="1" t="s">
        <v>463</v>
      </c>
      <c r="C195" s="1" t="s">
        <v>464</v>
      </c>
      <c r="D195" s="1">
        <v>40</v>
      </c>
      <c r="E195" s="1" t="s">
        <v>33</v>
      </c>
      <c r="F195" s="1" t="s">
        <v>465</v>
      </c>
      <c r="G195" s="1" t="s">
        <v>145</v>
      </c>
      <c r="H195" s="1" t="s">
        <v>298</v>
      </c>
      <c r="I195" s="1" t="s">
        <v>36</v>
      </c>
      <c r="J195" s="1" t="s">
        <v>146</v>
      </c>
      <c r="K195" s="1">
        <v>4</v>
      </c>
      <c r="L195" s="1">
        <v>271</v>
      </c>
      <c r="M195" s="1">
        <v>288.8</v>
      </c>
      <c r="N195" s="1">
        <v>69.8</v>
      </c>
      <c r="W195" s="1">
        <v>1.1779999999999999</v>
      </c>
      <c r="X195" s="1">
        <v>43.420658299999999</v>
      </c>
      <c r="Y195" s="1">
        <v>3326</v>
      </c>
      <c r="Z195" s="1">
        <v>3989</v>
      </c>
      <c r="AA195" s="1">
        <v>4724</v>
      </c>
      <c r="AB195" s="1" t="s">
        <v>48</v>
      </c>
      <c r="AC195" s="1" t="s">
        <v>301</v>
      </c>
      <c r="AD195" s="1">
        <v>68.102999999999994</v>
      </c>
      <c r="AE195" s="1">
        <v>69.203000000000003</v>
      </c>
      <c r="AF195" s="1">
        <v>1.188472</v>
      </c>
      <c r="AG195" s="1">
        <v>-13.536</v>
      </c>
    </row>
    <row r="196" spans="1:33" x14ac:dyDescent="0.2">
      <c r="A196" s="1" t="s">
        <v>342</v>
      </c>
      <c r="B196" s="1" t="s">
        <v>463</v>
      </c>
      <c r="C196" s="1" t="s">
        <v>464</v>
      </c>
      <c r="D196" s="1">
        <v>40</v>
      </c>
      <c r="E196" s="1" t="s">
        <v>33</v>
      </c>
      <c r="F196" s="1" t="s">
        <v>465</v>
      </c>
      <c r="G196" s="1" t="s">
        <v>145</v>
      </c>
      <c r="H196" s="1" t="s">
        <v>298</v>
      </c>
      <c r="I196" s="1" t="s">
        <v>36</v>
      </c>
      <c r="J196" s="1" t="s">
        <v>146</v>
      </c>
      <c r="K196" s="1">
        <v>5</v>
      </c>
      <c r="L196" s="1">
        <v>383.9</v>
      </c>
      <c r="M196" s="1">
        <v>403.7</v>
      </c>
      <c r="N196" s="1">
        <v>22.4</v>
      </c>
      <c r="W196" s="1">
        <v>1.1779999999999999</v>
      </c>
      <c r="X196" s="1">
        <v>56.491730099999998</v>
      </c>
      <c r="Y196" s="1">
        <v>4760</v>
      </c>
      <c r="Z196" s="1">
        <v>5584</v>
      </c>
      <c r="AA196" s="1">
        <v>6646</v>
      </c>
      <c r="AB196" s="1" t="s">
        <v>387</v>
      </c>
      <c r="AC196" s="1" t="s">
        <v>158</v>
      </c>
      <c r="AD196" s="1">
        <v>88.567999999999998</v>
      </c>
      <c r="AE196" s="1">
        <v>89.977000000000004</v>
      </c>
      <c r="AF196" s="1">
        <v>1.1710480999999999</v>
      </c>
      <c r="AG196" s="1">
        <v>-28.41</v>
      </c>
    </row>
    <row r="197" spans="1:33" x14ac:dyDescent="0.2">
      <c r="A197" s="1" t="s">
        <v>342</v>
      </c>
      <c r="B197" s="1" t="s">
        <v>466</v>
      </c>
      <c r="C197" s="1" t="s">
        <v>467</v>
      </c>
      <c r="D197" s="1">
        <v>41</v>
      </c>
      <c r="E197" s="1" t="s">
        <v>33</v>
      </c>
      <c r="F197" s="1" t="s">
        <v>468</v>
      </c>
      <c r="G197" s="1" t="s">
        <v>147</v>
      </c>
      <c r="H197" s="1" t="s">
        <v>298</v>
      </c>
      <c r="I197" s="1" t="s">
        <v>36</v>
      </c>
      <c r="J197" s="1" t="s">
        <v>148</v>
      </c>
      <c r="K197" s="1">
        <v>1</v>
      </c>
      <c r="L197" s="1">
        <v>23.8</v>
      </c>
      <c r="M197" s="1">
        <v>43.6</v>
      </c>
      <c r="N197" s="1">
        <v>22.1</v>
      </c>
      <c r="O197" s="1">
        <v>3532</v>
      </c>
      <c r="P197" s="1">
        <v>2613</v>
      </c>
      <c r="Q197" s="1" t="s">
        <v>444</v>
      </c>
      <c r="R197" s="1" t="s">
        <v>53</v>
      </c>
      <c r="S197" s="1">
        <v>66.19</v>
      </c>
      <c r="T197" s="1">
        <v>0.7387629</v>
      </c>
      <c r="U197" s="1">
        <v>-1.1879999999999999</v>
      </c>
      <c r="W197" s="1">
        <v>1.0189999999999999</v>
      </c>
      <c r="X197" s="1">
        <v>9.8143977000000007</v>
      </c>
      <c r="AE197" s="1">
        <v>66.703000000000003</v>
      </c>
    </row>
    <row r="198" spans="1:33" x14ac:dyDescent="0.2">
      <c r="A198" s="1" t="s">
        <v>342</v>
      </c>
      <c r="B198" s="1" t="s">
        <v>466</v>
      </c>
      <c r="C198" s="1" t="s">
        <v>467</v>
      </c>
      <c r="D198" s="1">
        <v>41</v>
      </c>
      <c r="E198" s="1" t="s">
        <v>33</v>
      </c>
      <c r="F198" s="1" t="s">
        <v>468</v>
      </c>
      <c r="G198" s="1" t="s">
        <v>147</v>
      </c>
      <c r="H198" s="1" t="s">
        <v>298</v>
      </c>
      <c r="I198" s="1" t="s">
        <v>36</v>
      </c>
      <c r="J198" s="1" t="s">
        <v>148</v>
      </c>
      <c r="K198" s="1">
        <v>2</v>
      </c>
      <c r="L198" s="1">
        <v>93.7</v>
      </c>
      <c r="M198" s="1">
        <v>112.5</v>
      </c>
      <c r="N198" s="1">
        <v>22.4</v>
      </c>
      <c r="O198" s="1">
        <v>3537</v>
      </c>
      <c r="P198" s="1">
        <v>2613</v>
      </c>
      <c r="Q198" s="1" t="s">
        <v>325</v>
      </c>
      <c r="R198" s="1" t="s">
        <v>310</v>
      </c>
      <c r="S198" s="1">
        <v>66.492999999999995</v>
      </c>
      <c r="T198" s="1">
        <v>0.73875429999999997</v>
      </c>
      <c r="U198" s="1">
        <v>-1.2</v>
      </c>
      <c r="W198" s="1">
        <v>1.0189999999999999</v>
      </c>
      <c r="X198" s="1">
        <v>9.8593600000000006</v>
      </c>
      <c r="AE198" s="1">
        <v>67.009</v>
      </c>
    </row>
    <row r="199" spans="1:33" x14ac:dyDescent="0.2">
      <c r="A199" s="1" t="s">
        <v>342</v>
      </c>
      <c r="B199" s="1" t="s">
        <v>466</v>
      </c>
      <c r="C199" s="1" t="s">
        <v>467</v>
      </c>
      <c r="D199" s="1">
        <v>41</v>
      </c>
      <c r="E199" s="1" t="s">
        <v>33</v>
      </c>
      <c r="F199" s="1" t="s">
        <v>468</v>
      </c>
      <c r="G199" s="1" t="s">
        <v>147</v>
      </c>
      <c r="H199" s="1" t="s">
        <v>298</v>
      </c>
      <c r="I199" s="1" t="s">
        <v>36</v>
      </c>
      <c r="J199" s="1" t="s">
        <v>148</v>
      </c>
      <c r="K199" s="1">
        <v>3</v>
      </c>
      <c r="L199" s="1">
        <v>156.6</v>
      </c>
      <c r="M199" s="1">
        <v>179.3</v>
      </c>
      <c r="N199" s="1">
        <v>67.3</v>
      </c>
      <c r="O199" s="1">
        <v>4832</v>
      </c>
      <c r="P199" s="1">
        <v>3630</v>
      </c>
      <c r="Q199" s="1" t="s">
        <v>322</v>
      </c>
      <c r="R199" s="1" t="s">
        <v>81</v>
      </c>
      <c r="S199" s="1">
        <v>85.316999999999993</v>
      </c>
      <c r="T199" s="1">
        <v>0.75050539999999999</v>
      </c>
      <c r="U199" s="1">
        <v>14.688000000000001</v>
      </c>
      <c r="W199" s="1">
        <v>1.0189999999999999</v>
      </c>
      <c r="X199" s="1">
        <v>12.6562821</v>
      </c>
      <c r="AE199" s="1">
        <v>86.018000000000001</v>
      </c>
    </row>
    <row r="200" spans="1:33" x14ac:dyDescent="0.2">
      <c r="A200" s="1" t="s">
        <v>342</v>
      </c>
      <c r="B200" s="1" t="s">
        <v>466</v>
      </c>
      <c r="C200" s="1" t="s">
        <v>467</v>
      </c>
      <c r="D200" s="1">
        <v>41</v>
      </c>
      <c r="E200" s="1" t="s">
        <v>33</v>
      </c>
      <c r="F200" s="1" t="s">
        <v>468</v>
      </c>
      <c r="G200" s="1" t="s">
        <v>147</v>
      </c>
      <c r="H200" s="1" t="s">
        <v>298</v>
      </c>
      <c r="I200" s="1" t="s">
        <v>36</v>
      </c>
      <c r="J200" s="1" t="s">
        <v>148</v>
      </c>
      <c r="K200" s="1">
        <v>4</v>
      </c>
      <c r="L200" s="1">
        <v>271.5</v>
      </c>
      <c r="M200" s="1">
        <v>290.3</v>
      </c>
      <c r="N200" s="1">
        <v>68.400000000000006</v>
      </c>
      <c r="W200" s="1">
        <v>1.0189999999999999</v>
      </c>
      <c r="X200" s="1">
        <v>42.862778900000002</v>
      </c>
      <c r="Y200" s="1">
        <v>2881</v>
      </c>
      <c r="Z200" s="1">
        <v>3449</v>
      </c>
      <c r="AA200" s="1">
        <v>4096</v>
      </c>
      <c r="AB200" s="1" t="s">
        <v>48</v>
      </c>
      <c r="AC200" s="1" t="s">
        <v>301</v>
      </c>
      <c r="AD200" s="1">
        <v>58.182000000000002</v>
      </c>
      <c r="AE200" s="1">
        <v>59.122</v>
      </c>
      <c r="AF200" s="1">
        <v>1.1882614</v>
      </c>
      <c r="AG200" s="1">
        <v>-13.756</v>
      </c>
    </row>
    <row r="201" spans="1:33" x14ac:dyDescent="0.2">
      <c r="A201" s="1" t="s">
        <v>342</v>
      </c>
      <c r="B201" s="1" t="s">
        <v>466</v>
      </c>
      <c r="C201" s="1" t="s">
        <v>467</v>
      </c>
      <c r="D201" s="1">
        <v>41</v>
      </c>
      <c r="E201" s="1" t="s">
        <v>33</v>
      </c>
      <c r="F201" s="1" t="s">
        <v>468</v>
      </c>
      <c r="G201" s="1" t="s">
        <v>147</v>
      </c>
      <c r="H201" s="1" t="s">
        <v>298</v>
      </c>
      <c r="I201" s="1" t="s">
        <v>36</v>
      </c>
      <c r="J201" s="1" t="s">
        <v>148</v>
      </c>
      <c r="K201" s="1">
        <v>5</v>
      </c>
      <c r="L201" s="1">
        <v>383.9</v>
      </c>
      <c r="M201" s="1">
        <v>403.7</v>
      </c>
      <c r="N201" s="1">
        <v>22.4</v>
      </c>
      <c r="W201" s="1">
        <v>1.0189999999999999</v>
      </c>
      <c r="X201" s="1">
        <v>65.395103599999999</v>
      </c>
      <c r="Y201" s="1">
        <v>4767</v>
      </c>
      <c r="Z201" s="1">
        <v>5590</v>
      </c>
      <c r="AA201" s="1">
        <v>6657</v>
      </c>
      <c r="AB201" s="1" t="s">
        <v>71</v>
      </c>
      <c r="AC201" s="1" t="s">
        <v>351</v>
      </c>
      <c r="AD201" s="1">
        <v>88.688000000000002</v>
      </c>
      <c r="AE201" s="1">
        <v>90.099000000000004</v>
      </c>
      <c r="AF201" s="1">
        <v>1.171041</v>
      </c>
      <c r="AG201" s="1">
        <v>-28.41</v>
      </c>
    </row>
    <row r="202" spans="1:33" x14ac:dyDescent="0.2">
      <c r="A202" s="1" t="s">
        <v>342</v>
      </c>
      <c r="B202" s="1" t="s">
        <v>469</v>
      </c>
      <c r="C202" s="1" t="s">
        <v>470</v>
      </c>
      <c r="D202" s="1">
        <v>42</v>
      </c>
      <c r="E202" s="1" t="s">
        <v>33</v>
      </c>
      <c r="F202" s="1" t="s">
        <v>471</v>
      </c>
      <c r="G202" s="1" t="s">
        <v>149</v>
      </c>
      <c r="H202" s="1" t="s">
        <v>298</v>
      </c>
      <c r="I202" s="1" t="s">
        <v>36</v>
      </c>
      <c r="J202" s="1" t="s">
        <v>150</v>
      </c>
      <c r="K202" s="1">
        <v>1</v>
      </c>
      <c r="L202" s="1">
        <v>23.8</v>
      </c>
      <c r="M202" s="1">
        <v>43.6</v>
      </c>
      <c r="N202" s="1">
        <v>22.1</v>
      </c>
      <c r="O202" s="1">
        <v>3532</v>
      </c>
      <c r="P202" s="1">
        <v>2614</v>
      </c>
      <c r="Q202" s="1" t="s">
        <v>394</v>
      </c>
      <c r="R202" s="1" t="s">
        <v>54</v>
      </c>
      <c r="S202" s="1">
        <v>66.122</v>
      </c>
      <c r="T202" s="1">
        <v>0.73873239999999996</v>
      </c>
      <c r="U202" s="1">
        <v>-1.2350000000000001</v>
      </c>
      <c r="W202" s="1">
        <v>0.443</v>
      </c>
      <c r="X202" s="1">
        <v>22.552299000000001</v>
      </c>
      <c r="AE202" s="1">
        <v>66.635000000000005</v>
      </c>
    </row>
    <row r="203" spans="1:33" x14ac:dyDescent="0.2">
      <c r="A203" s="1" t="s">
        <v>342</v>
      </c>
      <c r="B203" s="1" t="s">
        <v>469</v>
      </c>
      <c r="C203" s="1" t="s">
        <v>470</v>
      </c>
      <c r="D203" s="1">
        <v>42</v>
      </c>
      <c r="E203" s="1" t="s">
        <v>33</v>
      </c>
      <c r="F203" s="1" t="s">
        <v>471</v>
      </c>
      <c r="G203" s="1" t="s">
        <v>149</v>
      </c>
      <c r="H203" s="1" t="s">
        <v>298</v>
      </c>
      <c r="I203" s="1" t="s">
        <v>36</v>
      </c>
      <c r="J203" s="1" t="s">
        <v>150</v>
      </c>
      <c r="K203" s="1">
        <v>2</v>
      </c>
      <c r="L203" s="1">
        <v>93.8</v>
      </c>
      <c r="M203" s="1">
        <v>113.6</v>
      </c>
      <c r="N203" s="1">
        <v>22.1</v>
      </c>
      <c r="O203" s="1">
        <v>3570</v>
      </c>
      <c r="P203" s="1">
        <v>2641</v>
      </c>
      <c r="Q203" s="1" t="s">
        <v>357</v>
      </c>
      <c r="R203" s="1" t="s">
        <v>310</v>
      </c>
      <c r="S203" s="1">
        <v>66.528999999999996</v>
      </c>
      <c r="T203" s="1">
        <v>0.73875820000000003</v>
      </c>
      <c r="U203" s="1">
        <v>-1.2</v>
      </c>
      <c r="W203" s="1">
        <v>0.443</v>
      </c>
      <c r="X203" s="1">
        <v>22.691277700000001</v>
      </c>
      <c r="AE203" s="1">
        <v>67.046000000000006</v>
      </c>
    </row>
    <row r="204" spans="1:33" x14ac:dyDescent="0.2">
      <c r="A204" s="1" t="s">
        <v>342</v>
      </c>
      <c r="B204" s="1" t="s">
        <v>469</v>
      </c>
      <c r="C204" s="1" t="s">
        <v>470</v>
      </c>
      <c r="D204" s="1">
        <v>42</v>
      </c>
      <c r="E204" s="1" t="s">
        <v>33</v>
      </c>
      <c r="F204" s="1" t="s">
        <v>471</v>
      </c>
      <c r="G204" s="1" t="s">
        <v>149</v>
      </c>
      <c r="H204" s="1" t="s">
        <v>298</v>
      </c>
      <c r="I204" s="1" t="s">
        <v>36</v>
      </c>
      <c r="J204" s="1" t="s">
        <v>150</v>
      </c>
      <c r="K204" s="1">
        <v>3</v>
      </c>
      <c r="L204" s="1">
        <v>157.19999999999999</v>
      </c>
      <c r="M204" s="1">
        <v>178.8</v>
      </c>
      <c r="N204" s="1">
        <v>60.4</v>
      </c>
      <c r="O204" s="1">
        <v>1229</v>
      </c>
      <c r="P204" s="1">
        <v>1013</v>
      </c>
      <c r="Q204" s="1" t="s">
        <v>322</v>
      </c>
      <c r="R204" s="1" t="s">
        <v>98</v>
      </c>
      <c r="S204" s="1">
        <v>22.382999999999999</v>
      </c>
      <c r="T204" s="1">
        <v>0.82264150000000003</v>
      </c>
      <c r="U204" s="1">
        <v>112.21</v>
      </c>
      <c r="W204" s="1">
        <v>0.443</v>
      </c>
      <c r="X204" s="1">
        <v>7.6457201000000001</v>
      </c>
      <c r="AE204" s="1">
        <v>22.591000000000001</v>
      </c>
    </row>
    <row r="205" spans="1:33" x14ac:dyDescent="0.2">
      <c r="A205" s="1" t="s">
        <v>342</v>
      </c>
      <c r="B205" s="1" t="s">
        <v>469</v>
      </c>
      <c r="C205" s="1" t="s">
        <v>470</v>
      </c>
      <c r="D205" s="1">
        <v>42</v>
      </c>
      <c r="E205" s="1" t="s">
        <v>33</v>
      </c>
      <c r="F205" s="1" t="s">
        <v>471</v>
      </c>
      <c r="G205" s="1" t="s">
        <v>149</v>
      </c>
      <c r="H205" s="1" t="s">
        <v>298</v>
      </c>
      <c r="I205" s="1" t="s">
        <v>36</v>
      </c>
      <c r="J205" s="1" t="s">
        <v>150</v>
      </c>
      <c r="K205" s="1">
        <v>4</v>
      </c>
      <c r="L205" s="1">
        <v>271.89999999999998</v>
      </c>
      <c r="M205" s="1">
        <v>295</v>
      </c>
      <c r="N205" s="1">
        <v>62.7</v>
      </c>
      <c r="W205" s="1">
        <v>0.443</v>
      </c>
      <c r="X205" s="1">
        <v>34.267626499999999</v>
      </c>
      <c r="Y205" s="1">
        <v>1009</v>
      </c>
      <c r="Z205" s="1">
        <v>1456</v>
      </c>
      <c r="AA205" s="1">
        <v>1441</v>
      </c>
      <c r="AB205" s="1" t="s">
        <v>48</v>
      </c>
      <c r="AC205" s="1" t="s">
        <v>301</v>
      </c>
      <c r="AD205" s="1">
        <v>20.295999999999999</v>
      </c>
      <c r="AE205" s="1">
        <v>20.675000000000001</v>
      </c>
      <c r="AF205" s="1">
        <v>1.4396705000000001</v>
      </c>
      <c r="AG205" s="1">
        <v>210.08</v>
      </c>
    </row>
    <row r="206" spans="1:33" x14ac:dyDescent="0.2">
      <c r="A206" s="1" t="s">
        <v>342</v>
      </c>
      <c r="B206" s="1" t="s">
        <v>469</v>
      </c>
      <c r="C206" s="1" t="s">
        <v>470</v>
      </c>
      <c r="D206" s="1">
        <v>42</v>
      </c>
      <c r="E206" s="1" t="s">
        <v>33</v>
      </c>
      <c r="F206" s="1" t="s">
        <v>471</v>
      </c>
      <c r="G206" s="1" t="s">
        <v>149</v>
      </c>
      <c r="H206" s="1" t="s">
        <v>298</v>
      </c>
      <c r="I206" s="1" t="s">
        <v>36</v>
      </c>
      <c r="J206" s="1" t="s">
        <v>150</v>
      </c>
      <c r="K206" s="1">
        <v>5</v>
      </c>
      <c r="L206" s="1">
        <v>384</v>
      </c>
      <c r="M206" s="1">
        <v>403.7</v>
      </c>
      <c r="N206" s="1">
        <v>22.3</v>
      </c>
      <c r="W206" s="1">
        <v>0.443</v>
      </c>
      <c r="X206" s="1">
        <v>150.0323521</v>
      </c>
      <c r="Y206" s="1">
        <v>4715</v>
      </c>
      <c r="Z206" s="1">
        <v>5521</v>
      </c>
      <c r="AA206" s="1">
        <v>6604</v>
      </c>
      <c r="AB206" s="1" t="s">
        <v>82</v>
      </c>
      <c r="AC206" s="1" t="s">
        <v>329</v>
      </c>
      <c r="AD206" s="1">
        <v>88.457999999999998</v>
      </c>
      <c r="AE206" s="1">
        <v>89.864999999999995</v>
      </c>
      <c r="AF206" s="1">
        <v>1.1711062999999999</v>
      </c>
      <c r="AG206" s="1">
        <v>-28.41</v>
      </c>
    </row>
    <row r="207" spans="1:33" x14ac:dyDescent="0.2">
      <c r="A207" s="1" t="s">
        <v>342</v>
      </c>
      <c r="B207" s="1" t="s">
        <v>472</v>
      </c>
      <c r="C207" s="1" t="s">
        <v>473</v>
      </c>
      <c r="D207" s="1">
        <v>43</v>
      </c>
      <c r="E207" s="1" t="s">
        <v>33</v>
      </c>
      <c r="F207" s="1" t="s">
        <v>474</v>
      </c>
      <c r="G207" s="1" t="s">
        <v>151</v>
      </c>
      <c r="H207" s="1" t="s">
        <v>298</v>
      </c>
      <c r="I207" s="1" t="s">
        <v>36</v>
      </c>
      <c r="J207" s="1" t="s">
        <v>152</v>
      </c>
      <c r="K207" s="1">
        <v>1</v>
      </c>
      <c r="L207" s="1">
        <v>23.6</v>
      </c>
      <c r="M207" s="1">
        <v>27.4</v>
      </c>
      <c r="N207" s="1">
        <v>22.4</v>
      </c>
      <c r="O207" s="1">
        <v>3503</v>
      </c>
      <c r="P207" s="1">
        <v>2588</v>
      </c>
      <c r="Q207" s="1" t="s">
        <v>322</v>
      </c>
      <c r="R207" s="1" t="s">
        <v>38</v>
      </c>
      <c r="S207" s="1">
        <v>66.224999999999994</v>
      </c>
      <c r="T207" s="1">
        <v>0.73879740000000005</v>
      </c>
      <c r="U207" s="1">
        <v>-1.19</v>
      </c>
      <c r="W207" s="1">
        <v>1.2350000000000001</v>
      </c>
      <c r="X207" s="1">
        <v>8.1021377999999995</v>
      </c>
      <c r="AE207" s="1">
        <v>66.738</v>
      </c>
    </row>
    <row r="208" spans="1:33" x14ac:dyDescent="0.2">
      <c r="A208" s="1" t="s">
        <v>342</v>
      </c>
      <c r="B208" s="1" t="s">
        <v>472</v>
      </c>
      <c r="C208" s="1" t="s">
        <v>473</v>
      </c>
      <c r="D208" s="1">
        <v>43</v>
      </c>
      <c r="E208" s="1" t="s">
        <v>33</v>
      </c>
      <c r="F208" s="1" t="s">
        <v>474</v>
      </c>
      <c r="G208" s="1" t="s">
        <v>151</v>
      </c>
      <c r="H208" s="1" t="s">
        <v>298</v>
      </c>
      <c r="I208" s="1" t="s">
        <v>36</v>
      </c>
      <c r="J208" s="1" t="s">
        <v>152</v>
      </c>
      <c r="K208" s="1">
        <v>2</v>
      </c>
      <c r="L208" s="1">
        <v>93.8</v>
      </c>
      <c r="M208" s="1">
        <v>113.7</v>
      </c>
      <c r="N208" s="1">
        <v>22.1</v>
      </c>
      <c r="O208" s="1">
        <v>3576</v>
      </c>
      <c r="P208" s="1">
        <v>2645</v>
      </c>
      <c r="Q208" s="1" t="s">
        <v>328</v>
      </c>
      <c r="R208" s="1" t="s">
        <v>262</v>
      </c>
      <c r="S208" s="1">
        <v>66.509</v>
      </c>
      <c r="T208" s="1">
        <v>0.7387899</v>
      </c>
      <c r="U208" s="1">
        <v>-1.2</v>
      </c>
      <c r="W208" s="1">
        <v>1.2350000000000001</v>
      </c>
      <c r="X208" s="1">
        <v>8.1369786000000008</v>
      </c>
      <c r="AE208" s="1">
        <v>67.025000000000006</v>
      </c>
    </row>
    <row r="209" spans="1:33" x14ac:dyDescent="0.2">
      <c r="A209" s="1" t="s">
        <v>342</v>
      </c>
      <c r="B209" s="1" t="s">
        <v>472</v>
      </c>
      <c r="C209" s="1" t="s">
        <v>473</v>
      </c>
      <c r="D209" s="1">
        <v>43</v>
      </c>
      <c r="E209" s="1" t="s">
        <v>33</v>
      </c>
      <c r="F209" s="1" t="s">
        <v>474</v>
      </c>
      <c r="G209" s="1" t="s">
        <v>151</v>
      </c>
      <c r="H209" s="1" t="s">
        <v>298</v>
      </c>
      <c r="I209" s="1" t="s">
        <v>36</v>
      </c>
      <c r="J209" s="1" t="s">
        <v>152</v>
      </c>
      <c r="K209" s="1">
        <v>3</v>
      </c>
      <c r="L209" s="1">
        <v>156.6</v>
      </c>
      <c r="M209" s="1">
        <v>179.1</v>
      </c>
      <c r="N209" s="1">
        <v>66.599999999999994</v>
      </c>
      <c r="O209" s="1">
        <v>4042</v>
      </c>
      <c r="P209" s="1">
        <v>3084</v>
      </c>
      <c r="Q209" s="1" t="s">
        <v>321</v>
      </c>
      <c r="R209" s="1" t="s">
        <v>75</v>
      </c>
      <c r="S209" s="1">
        <v>71.593000000000004</v>
      </c>
      <c r="T209" s="1">
        <v>0.76220679999999996</v>
      </c>
      <c r="U209" s="1">
        <v>30.457999999999998</v>
      </c>
      <c r="W209" s="1">
        <v>1.2350000000000001</v>
      </c>
      <c r="X209" s="1">
        <v>8.7641781000000005</v>
      </c>
      <c r="AE209" s="1">
        <v>72.191999999999993</v>
      </c>
    </row>
    <row r="210" spans="1:33" x14ac:dyDescent="0.2">
      <c r="A210" s="1" t="s">
        <v>342</v>
      </c>
      <c r="B210" s="1" t="s">
        <v>472</v>
      </c>
      <c r="C210" s="1" t="s">
        <v>473</v>
      </c>
      <c r="D210" s="1">
        <v>43</v>
      </c>
      <c r="E210" s="1" t="s">
        <v>33</v>
      </c>
      <c r="F210" s="1" t="s">
        <v>474</v>
      </c>
      <c r="G210" s="1" t="s">
        <v>151</v>
      </c>
      <c r="H210" s="1" t="s">
        <v>298</v>
      </c>
      <c r="I210" s="1" t="s">
        <v>36</v>
      </c>
      <c r="J210" s="1" t="s">
        <v>152</v>
      </c>
      <c r="K210" s="1">
        <v>4</v>
      </c>
      <c r="L210" s="1">
        <v>271.39999999999998</v>
      </c>
      <c r="M210" s="1">
        <v>290.2</v>
      </c>
      <c r="N210" s="1">
        <v>68.599999999999994</v>
      </c>
      <c r="W210" s="1">
        <v>1.2350000000000001</v>
      </c>
      <c r="X210" s="1">
        <v>35.566398800000002</v>
      </c>
      <c r="Y210" s="1">
        <v>2889</v>
      </c>
      <c r="Z210" s="1">
        <v>3630</v>
      </c>
      <c r="AA210" s="1">
        <v>4108</v>
      </c>
      <c r="AB210" s="1" t="s">
        <v>340</v>
      </c>
      <c r="AC210" s="1" t="s">
        <v>301</v>
      </c>
      <c r="AD210" s="1">
        <v>58.475999999999999</v>
      </c>
      <c r="AE210" s="1">
        <v>59.456000000000003</v>
      </c>
      <c r="AF210" s="1">
        <v>1.2474281</v>
      </c>
      <c r="AG210" s="1">
        <v>38.923000000000002</v>
      </c>
    </row>
    <row r="211" spans="1:33" x14ac:dyDescent="0.2">
      <c r="A211" s="1" t="s">
        <v>342</v>
      </c>
      <c r="B211" s="1" t="s">
        <v>472</v>
      </c>
      <c r="C211" s="1" t="s">
        <v>473</v>
      </c>
      <c r="D211" s="1">
        <v>43</v>
      </c>
      <c r="E211" s="1" t="s">
        <v>33</v>
      </c>
      <c r="F211" s="1" t="s">
        <v>474</v>
      </c>
      <c r="G211" s="1" t="s">
        <v>151</v>
      </c>
      <c r="H211" s="1" t="s">
        <v>298</v>
      </c>
      <c r="I211" s="1" t="s">
        <v>36</v>
      </c>
      <c r="J211" s="1" t="s">
        <v>152</v>
      </c>
      <c r="K211" s="1">
        <v>5</v>
      </c>
      <c r="L211" s="1">
        <v>383.8</v>
      </c>
      <c r="M211" s="1">
        <v>386.3</v>
      </c>
      <c r="N211" s="1">
        <v>22.6</v>
      </c>
      <c r="W211" s="1">
        <v>1.2350000000000001</v>
      </c>
      <c r="X211" s="1">
        <v>54.002956500000003</v>
      </c>
      <c r="Y211" s="1">
        <v>4726</v>
      </c>
      <c r="Z211" s="1">
        <v>5537</v>
      </c>
      <c r="AA211" s="1">
        <v>6613</v>
      </c>
      <c r="AB211" s="1" t="s">
        <v>77</v>
      </c>
      <c r="AC211" s="1" t="s">
        <v>351</v>
      </c>
      <c r="AD211" s="1">
        <v>88.763000000000005</v>
      </c>
      <c r="AE211" s="1">
        <v>90.174999999999997</v>
      </c>
      <c r="AF211" s="1">
        <v>1.171081</v>
      </c>
      <c r="AG211" s="1">
        <v>-28.41</v>
      </c>
    </row>
    <row r="212" spans="1:33" x14ac:dyDescent="0.2">
      <c r="A212" s="1" t="s">
        <v>342</v>
      </c>
      <c r="B212" s="1" t="s">
        <v>475</v>
      </c>
      <c r="C212" s="1" t="s">
        <v>476</v>
      </c>
      <c r="D212" s="1">
        <v>44</v>
      </c>
      <c r="E212" s="1" t="s">
        <v>33</v>
      </c>
      <c r="F212" s="1" t="s">
        <v>315</v>
      </c>
      <c r="G212" s="1" t="s">
        <v>153</v>
      </c>
      <c r="H212" s="1" t="s">
        <v>298</v>
      </c>
      <c r="I212" s="1" t="s">
        <v>36</v>
      </c>
      <c r="J212" s="1" t="s">
        <v>154</v>
      </c>
      <c r="K212" s="1">
        <v>1</v>
      </c>
      <c r="L212" s="1">
        <v>23.7</v>
      </c>
      <c r="M212" s="1">
        <v>43.5</v>
      </c>
      <c r="N212" s="1">
        <v>22.4</v>
      </c>
      <c r="O212" s="1">
        <v>3502</v>
      </c>
      <c r="P212" s="1">
        <v>2587</v>
      </c>
      <c r="Q212" s="1" t="s">
        <v>328</v>
      </c>
      <c r="R212" s="1" t="s">
        <v>263</v>
      </c>
      <c r="S212" s="1">
        <v>66.227999999999994</v>
      </c>
      <c r="T212" s="1">
        <v>0.73881929999999996</v>
      </c>
      <c r="U212" s="1">
        <v>-1.1970000000000001</v>
      </c>
      <c r="W212" s="1">
        <v>0.81499999999999995</v>
      </c>
      <c r="X212" s="1">
        <v>12.2779834</v>
      </c>
      <c r="AE212" s="1">
        <v>66.741</v>
      </c>
    </row>
    <row r="213" spans="1:33" x14ac:dyDescent="0.2">
      <c r="A213" s="1" t="s">
        <v>342</v>
      </c>
      <c r="B213" s="1" t="s">
        <v>475</v>
      </c>
      <c r="C213" s="1" t="s">
        <v>476</v>
      </c>
      <c r="D213" s="1">
        <v>44</v>
      </c>
      <c r="E213" s="1" t="s">
        <v>33</v>
      </c>
      <c r="F213" s="1" t="s">
        <v>315</v>
      </c>
      <c r="G213" s="1" t="s">
        <v>153</v>
      </c>
      <c r="H213" s="1" t="s">
        <v>298</v>
      </c>
      <c r="I213" s="1" t="s">
        <v>36</v>
      </c>
      <c r="J213" s="1" t="s">
        <v>154</v>
      </c>
      <c r="K213" s="1">
        <v>2</v>
      </c>
      <c r="L213" s="1">
        <v>93.7</v>
      </c>
      <c r="M213" s="1">
        <v>113.5</v>
      </c>
      <c r="N213" s="1">
        <v>22.4</v>
      </c>
      <c r="O213" s="1">
        <v>3542</v>
      </c>
      <c r="P213" s="1">
        <v>2617</v>
      </c>
      <c r="Q213" s="1" t="s">
        <v>321</v>
      </c>
      <c r="R213" s="1" t="s">
        <v>40</v>
      </c>
      <c r="S213" s="1">
        <v>66.533000000000001</v>
      </c>
      <c r="T213" s="1">
        <v>0.73881730000000001</v>
      </c>
      <c r="U213" s="1">
        <v>-1.2</v>
      </c>
      <c r="W213" s="1">
        <v>0.81499999999999995</v>
      </c>
      <c r="X213" s="1">
        <v>12.3345713</v>
      </c>
      <c r="AE213" s="1">
        <v>67.049000000000007</v>
      </c>
    </row>
    <row r="214" spans="1:33" x14ac:dyDescent="0.2">
      <c r="A214" s="1" t="s">
        <v>342</v>
      </c>
      <c r="B214" s="1" t="s">
        <v>475</v>
      </c>
      <c r="C214" s="1" t="s">
        <v>476</v>
      </c>
      <c r="D214" s="1">
        <v>44</v>
      </c>
      <c r="E214" s="1" t="s">
        <v>33</v>
      </c>
      <c r="F214" s="1" t="s">
        <v>315</v>
      </c>
      <c r="G214" s="1" t="s">
        <v>153</v>
      </c>
      <c r="H214" s="1" t="s">
        <v>298</v>
      </c>
      <c r="I214" s="1" t="s">
        <v>36</v>
      </c>
      <c r="J214" s="1" t="s">
        <v>154</v>
      </c>
      <c r="K214" s="1">
        <v>3</v>
      </c>
      <c r="L214" s="1">
        <v>155.80000000000001</v>
      </c>
      <c r="M214" s="1">
        <v>179</v>
      </c>
      <c r="N214" s="1">
        <v>70.8</v>
      </c>
      <c r="O214" s="1">
        <v>6239</v>
      </c>
      <c r="P214" s="1">
        <v>6374</v>
      </c>
      <c r="Q214" s="1" t="s">
        <v>324</v>
      </c>
      <c r="R214" s="1" t="s">
        <v>38</v>
      </c>
      <c r="S214" s="1">
        <v>114.93899999999999</v>
      </c>
      <c r="T214" s="1">
        <v>1.0204674</v>
      </c>
      <c r="U214" s="1">
        <v>379.56</v>
      </c>
      <c r="W214" s="1">
        <v>0.81499999999999995</v>
      </c>
      <c r="X214" s="1">
        <v>21.374512299999999</v>
      </c>
      <c r="AE214" s="1">
        <v>116.18899999999999</v>
      </c>
    </row>
    <row r="215" spans="1:33" x14ac:dyDescent="0.2">
      <c r="A215" s="1" t="s">
        <v>342</v>
      </c>
      <c r="B215" s="1" t="s">
        <v>475</v>
      </c>
      <c r="C215" s="1" t="s">
        <v>476</v>
      </c>
      <c r="D215" s="1">
        <v>44</v>
      </c>
      <c r="E215" s="1" t="s">
        <v>33</v>
      </c>
      <c r="F215" s="1" t="s">
        <v>315</v>
      </c>
      <c r="G215" s="1" t="s">
        <v>153</v>
      </c>
      <c r="H215" s="1" t="s">
        <v>298</v>
      </c>
      <c r="I215" s="1" t="s">
        <v>36</v>
      </c>
      <c r="J215" s="1" t="s">
        <v>154</v>
      </c>
      <c r="K215" s="1">
        <v>4</v>
      </c>
      <c r="L215" s="1">
        <v>384</v>
      </c>
      <c r="M215" s="1">
        <v>387</v>
      </c>
      <c r="N215" s="1">
        <v>22.4</v>
      </c>
      <c r="W215" s="1">
        <v>0.81499999999999995</v>
      </c>
      <c r="X215" s="1">
        <v>81.787780499999997</v>
      </c>
      <c r="Y215" s="1">
        <v>4725</v>
      </c>
      <c r="Z215" s="1">
        <v>5535</v>
      </c>
      <c r="AA215" s="1">
        <v>6613</v>
      </c>
      <c r="AB215" s="1" t="s">
        <v>340</v>
      </c>
      <c r="AC215" s="1" t="s">
        <v>340</v>
      </c>
      <c r="AD215" s="1">
        <v>88.713999999999999</v>
      </c>
      <c r="AE215" s="1">
        <v>90.125</v>
      </c>
      <c r="AF215" s="1">
        <v>1.1710881</v>
      </c>
      <c r="AG215" s="1">
        <v>-28.41</v>
      </c>
    </row>
    <row r="216" spans="1:33" x14ac:dyDescent="0.2">
      <c r="A216" s="1" t="s">
        <v>342</v>
      </c>
      <c r="B216" s="1" t="s">
        <v>477</v>
      </c>
      <c r="C216" s="1" t="s">
        <v>478</v>
      </c>
      <c r="D216" s="1">
        <v>45</v>
      </c>
      <c r="E216" s="1" t="s">
        <v>33</v>
      </c>
      <c r="F216" s="1" t="s">
        <v>316</v>
      </c>
      <c r="G216" s="1" t="s">
        <v>156</v>
      </c>
      <c r="H216" s="1" t="s">
        <v>298</v>
      </c>
      <c r="I216" s="1" t="s">
        <v>36</v>
      </c>
      <c r="J216" s="1" t="s">
        <v>157</v>
      </c>
      <c r="K216" s="1">
        <v>1</v>
      </c>
      <c r="L216" s="1">
        <v>23.7</v>
      </c>
      <c r="M216" s="1">
        <v>26</v>
      </c>
      <c r="N216" s="1">
        <v>22.4</v>
      </c>
      <c r="O216" s="1">
        <v>3500</v>
      </c>
      <c r="P216" s="1">
        <v>2587</v>
      </c>
      <c r="Q216" s="1" t="s">
        <v>328</v>
      </c>
      <c r="R216" s="1" t="s">
        <v>263</v>
      </c>
      <c r="S216" s="1">
        <v>66.173000000000002</v>
      </c>
      <c r="T216" s="1">
        <v>0.73881039999999998</v>
      </c>
      <c r="U216" s="1">
        <v>-1.21</v>
      </c>
      <c r="W216" s="1">
        <v>1.6579999999999999</v>
      </c>
      <c r="X216" s="1">
        <v>6.0303677999999996</v>
      </c>
      <c r="AE216" s="1">
        <v>66.686999999999998</v>
      </c>
    </row>
    <row r="217" spans="1:33" x14ac:dyDescent="0.2">
      <c r="A217" s="1" t="s">
        <v>342</v>
      </c>
      <c r="B217" s="1" t="s">
        <v>477</v>
      </c>
      <c r="C217" s="1" t="s">
        <v>478</v>
      </c>
      <c r="D217" s="1">
        <v>45</v>
      </c>
      <c r="E217" s="1" t="s">
        <v>33</v>
      </c>
      <c r="F217" s="1" t="s">
        <v>316</v>
      </c>
      <c r="G217" s="1" t="s">
        <v>156</v>
      </c>
      <c r="H217" s="1" t="s">
        <v>298</v>
      </c>
      <c r="I217" s="1" t="s">
        <v>36</v>
      </c>
      <c r="J217" s="1" t="s">
        <v>157</v>
      </c>
      <c r="K217" s="1">
        <v>2</v>
      </c>
      <c r="L217" s="1">
        <v>93.7</v>
      </c>
      <c r="M217" s="1">
        <v>113.5</v>
      </c>
      <c r="N217" s="1">
        <v>22.4</v>
      </c>
      <c r="O217" s="1">
        <v>3538</v>
      </c>
      <c r="P217" s="1">
        <v>2614</v>
      </c>
      <c r="Q217" s="1" t="s">
        <v>321</v>
      </c>
      <c r="R217" s="1" t="s">
        <v>40</v>
      </c>
      <c r="S217" s="1">
        <v>66.516999999999996</v>
      </c>
      <c r="T217" s="1">
        <v>0.73881810000000003</v>
      </c>
      <c r="U217" s="1">
        <v>-1.2</v>
      </c>
      <c r="W217" s="1">
        <v>1.6579999999999999</v>
      </c>
      <c r="X217" s="1">
        <v>6.0617353999999999</v>
      </c>
      <c r="AE217" s="1">
        <v>67.033000000000001</v>
      </c>
    </row>
    <row r="218" spans="1:33" x14ac:dyDescent="0.2">
      <c r="A218" s="1" t="s">
        <v>342</v>
      </c>
      <c r="B218" s="1" t="s">
        <v>477</v>
      </c>
      <c r="C218" s="1" t="s">
        <v>478</v>
      </c>
      <c r="D218" s="1">
        <v>45</v>
      </c>
      <c r="E218" s="1" t="s">
        <v>33</v>
      </c>
      <c r="F218" s="1" t="s">
        <v>316</v>
      </c>
      <c r="G218" s="1" t="s">
        <v>156</v>
      </c>
      <c r="H218" s="1" t="s">
        <v>298</v>
      </c>
      <c r="I218" s="1" t="s">
        <v>36</v>
      </c>
      <c r="J218" s="1" t="s">
        <v>157</v>
      </c>
      <c r="K218" s="1">
        <v>3</v>
      </c>
      <c r="L218" s="1">
        <v>270.8</v>
      </c>
      <c r="M218" s="1">
        <v>286.5</v>
      </c>
      <c r="N218" s="1">
        <v>71.3</v>
      </c>
      <c r="W218" s="1">
        <v>1.6579999999999999</v>
      </c>
      <c r="X218" s="1">
        <v>39.734729199999997</v>
      </c>
      <c r="Y218" s="1">
        <v>4205</v>
      </c>
      <c r="Z218" s="1">
        <v>7740</v>
      </c>
      <c r="AA218" s="1">
        <v>5976</v>
      </c>
      <c r="AB218" s="1" t="s">
        <v>339</v>
      </c>
      <c r="AC218" s="1" t="s">
        <v>41</v>
      </c>
      <c r="AD218" s="1">
        <v>87.122</v>
      </c>
      <c r="AE218" s="1">
        <v>89.076999999999998</v>
      </c>
      <c r="AF218" s="1">
        <v>1.8167374999999999</v>
      </c>
      <c r="AG218" s="1">
        <v>546.52499999999998</v>
      </c>
    </row>
    <row r="219" spans="1:33" x14ac:dyDescent="0.2">
      <c r="A219" s="1" t="s">
        <v>342</v>
      </c>
      <c r="B219" s="1" t="s">
        <v>477</v>
      </c>
      <c r="C219" s="1" t="s">
        <v>478</v>
      </c>
      <c r="D219" s="1">
        <v>45</v>
      </c>
      <c r="E219" s="1" t="s">
        <v>33</v>
      </c>
      <c r="F219" s="1" t="s">
        <v>316</v>
      </c>
      <c r="G219" s="1" t="s">
        <v>156</v>
      </c>
      <c r="H219" s="1" t="s">
        <v>298</v>
      </c>
      <c r="I219" s="1" t="s">
        <v>36</v>
      </c>
      <c r="J219" s="1" t="s">
        <v>157</v>
      </c>
      <c r="K219" s="1">
        <v>4</v>
      </c>
      <c r="L219" s="1">
        <v>384.1</v>
      </c>
      <c r="M219" s="1">
        <v>403.6</v>
      </c>
      <c r="N219" s="1">
        <v>22.4</v>
      </c>
      <c r="W219" s="1">
        <v>1.6579999999999999</v>
      </c>
      <c r="X219" s="1">
        <v>40.2298142</v>
      </c>
      <c r="Y219" s="1">
        <v>4731</v>
      </c>
      <c r="Z219" s="1">
        <v>5542</v>
      </c>
      <c r="AA219" s="1">
        <v>6618</v>
      </c>
      <c r="AB219" s="1" t="s">
        <v>351</v>
      </c>
      <c r="AC219" s="1" t="s">
        <v>479</v>
      </c>
      <c r="AD219" s="1">
        <v>88.772000000000006</v>
      </c>
      <c r="AE219" s="1">
        <v>90.185000000000002</v>
      </c>
      <c r="AF219" s="1">
        <v>1.1709213000000001</v>
      </c>
      <c r="AG219" s="1">
        <v>-28.41</v>
      </c>
    </row>
    <row r="220" spans="1:33" x14ac:dyDescent="0.2">
      <c r="A220" s="1" t="s">
        <v>342</v>
      </c>
      <c r="B220" s="1" t="s">
        <v>480</v>
      </c>
      <c r="C220" s="1" t="s">
        <v>481</v>
      </c>
      <c r="D220" s="1">
        <v>46</v>
      </c>
      <c r="E220" s="1" t="s">
        <v>33</v>
      </c>
      <c r="F220" s="1" t="s">
        <v>50</v>
      </c>
      <c r="G220" s="1" t="s">
        <v>159</v>
      </c>
      <c r="H220" s="1" t="s">
        <v>298</v>
      </c>
      <c r="I220" s="1" t="s">
        <v>36</v>
      </c>
      <c r="J220" s="1" t="s">
        <v>160</v>
      </c>
      <c r="K220" s="1">
        <v>1</v>
      </c>
      <c r="L220" s="1">
        <v>23.8</v>
      </c>
      <c r="M220" s="1">
        <v>43.6</v>
      </c>
      <c r="N220" s="1">
        <v>22.1</v>
      </c>
      <c r="O220" s="1">
        <v>3536</v>
      </c>
      <c r="P220" s="1">
        <v>2616</v>
      </c>
      <c r="Q220" s="1" t="s">
        <v>394</v>
      </c>
      <c r="R220" s="1" t="s">
        <v>300</v>
      </c>
      <c r="S220" s="1">
        <v>66.227000000000004</v>
      </c>
      <c r="T220" s="1">
        <v>0.73878529999999998</v>
      </c>
      <c r="U220" s="1">
        <v>-1.2250000000000001</v>
      </c>
      <c r="W220" s="1">
        <v>1.6359999999999999</v>
      </c>
      <c r="X220" s="1">
        <v>6.1164608999999999</v>
      </c>
      <c r="AE220" s="1">
        <v>66.741</v>
      </c>
    </row>
    <row r="221" spans="1:33" x14ac:dyDescent="0.2">
      <c r="A221" s="1" t="s">
        <v>342</v>
      </c>
      <c r="B221" s="1" t="s">
        <v>480</v>
      </c>
      <c r="C221" s="1" t="s">
        <v>481</v>
      </c>
      <c r="D221" s="1">
        <v>46</v>
      </c>
      <c r="E221" s="1" t="s">
        <v>33</v>
      </c>
      <c r="F221" s="1" t="s">
        <v>50</v>
      </c>
      <c r="G221" s="1" t="s">
        <v>159</v>
      </c>
      <c r="H221" s="1" t="s">
        <v>298</v>
      </c>
      <c r="I221" s="1" t="s">
        <v>36</v>
      </c>
      <c r="J221" s="1" t="s">
        <v>160</v>
      </c>
      <c r="K221" s="1">
        <v>2</v>
      </c>
      <c r="L221" s="1">
        <v>93.6</v>
      </c>
      <c r="M221" s="1">
        <v>113.4</v>
      </c>
      <c r="N221" s="1">
        <v>22.4</v>
      </c>
      <c r="O221" s="1">
        <v>3540</v>
      </c>
      <c r="P221" s="1">
        <v>2615</v>
      </c>
      <c r="Q221" s="1" t="s">
        <v>357</v>
      </c>
      <c r="R221" s="1" t="s">
        <v>54</v>
      </c>
      <c r="S221" s="1">
        <v>66.525000000000006</v>
      </c>
      <c r="T221" s="1">
        <v>0.73880389999999996</v>
      </c>
      <c r="U221" s="1">
        <v>-1.2</v>
      </c>
      <c r="W221" s="1">
        <v>1.6359999999999999</v>
      </c>
      <c r="X221" s="1">
        <v>6.1439465000000002</v>
      </c>
      <c r="AE221" s="1">
        <v>67.040999999999997</v>
      </c>
    </row>
    <row r="222" spans="1:33" x14ac:dyDescent="0.2">
      <c r="A222" s="1" t="s">
        <v>342</v>
      </c>
      <c r="B222" s="1" t="s">
        <v>480</v>
      </c>
      <c r="C222" s="1" t="s">
        <v>481</v>
      </c>
      <c r="D222" s="1">
        <v>46</v>
      </c>
      <c r="E222" s="1" t="s">
        <v>33</v>
      </c>
      <c r="F222" s="1" t="s">
        <v>50</v>
      </c>
      <c r="G222" s="1" t="s">
        <v>159</v>
      </c>
      <c r="H222" s="1" t="s">
        <v>298</v>
      </c>
      <c r="I222" s="1" t="s">
        <v>36</v>
      </c>
      <c r="J222" s="1" t="s">
        <v>160</v>
      </c>
      <c r="K222" s="1">
        <v>3</v>
      </c>
      <c r="L222" s="1">
        <v>156.4</v>
      </c>
      <c r="M222" s="1">
        <v>179.4</v>
      </c>
      <c r="N222" s="1">
        <v>69.099999999999994</v>
      </c>
      <c r="O222" s="1">
        <v>5913</v>
      </c>
      <c r="P222" s="1">
        <v>4392</v>
      </c>
      <c r="Q222" s="1" t="s">
        <v>328</v>
      </c>
      <c r="R222" s="1" t="s">
        <v>54</v>
      </c>
      <c r="S222" s="1">
        <v>104.208</v>
      </c>
      <c r="T222" s="1">
        <v>0.74200410000000006</v>
      </c>
      <c r="U222" s="1">
        <v>3.1259999999999999</v>
      </c>
      <c r="W222" s="1">
        <v>1.6359999999999999</v>
      </c>
      <c r="X222" s="1">
        <v>9.6280844999999999</v>
      </c>
      <c r="AE222" s="1">
        <v>105.059</v>
      </c>
    </row>
    <row r="223" spans="1:33" x14ac:dyDescent="0.2">
      <c r="A223" s="1" t="s">
        <v>342</v>
      </c>
      <c r="B223" s="1" t="s">
        <v>480</v>
      </c>
      <c r="C223" s="1" t="s">
        <v>481</v>
      </c>
      <c r="D223" s="1">
        <v>46</v>
      </c>
      <c r="E223" s="1" t="s">
        <v>33</v>
      </c>
      <c r="F223" s="1" t="s">
        <v>50</v>
      </c>
      <c r="G223" s="1" t="s">
        <v>159</v>
      </c>
      <c r="H223" s="1" t="s">
        <v>298</v>
      </c>
      <c r="I223" s="1" t="s">
        <v>36</v>
      </c>
      <c r="J223" s="1" t="s">
        <v>160</v>
      </c>
      <c r="K223" s="1">
        <v>4</v>
      </c>
      <c r="L223" s="1">
        <v>271.10000000000002</v>
      </c>
      <c r="M223" s="1">
        <v>286.8</v>
      </c>
      <c r="N223" s="1">
        <v>71.099999999999994</v>
      </c>
      <c r="W223" s="1">
        <v>1.6359999999999999</v>
      </c>
      <c r="X223" s="1">
        <v>40.608432800000003</v>
      </c>
      <c r="Y223" s="1">
        <v>4270</v>
      </c>
      <c r="Z223" s="1">
        <v>5086</v>
      </c>
      <c r="AA223" s="1">
        <v>6061</v>
      </c>
      <c r="AB223" s="1" t="s">
        <v>48</v>
      </c>
      <c r="AC223" s="1" t="s">
        <v>76</v>
      </c>
      <c r="AD223" s="1">
        <v>88.409000000000006</v>
      </c>
      <c r="AE223" s="1">
        <v>89.825999999999993</v>
      </c>
      <c r="AF223" s="1">
        <v>1.1766186999999999</v>
      </c>
      <c r="AG223" s="1">
        <v>-24</v>
      </c>
    </row>
    <row r="224" spans="1:33" x14ac:dyDescent="0.2">
      <c r="A224" s="1" t="s">
        <v>342</v>
      </c>
      <c r="B224" s="1" t="s">
        <v>480</v>
      </c>
      <c r="C224" s="1" t="s">
        <v>481</v>
      </c>
      <c r="D224" s="1">
        <v>46</v>
      </c>
      <c r="E224" s="1" t="s">
        <v>33</v>
      </c>
      <c r="F224" s="1" t="s">
        <v>50</v>
      </c>
      <c r="G224" s="1" t="s">
        <v>159</v>
      </c>
      <c r="H224" s="1" t="s">
        <v>298</v>
      </c>
      <c r="I224" s="1" t="s">
        <v>36</v>
      </c>
      <c r="J224" s="1" t="s">
        <v>160</v>
      </c>
      <c r="K224" s="1">
        <v>5</v>
      </c>
      <c r="L224" s="1">
        <v>383.8</v>
      </c>
      <c r="M224" s="1">
        <v>403.6</v>
      </c>
      <c r="N224" s="1">
        <v>22.6</v>
      </c>
      <c r="W224" s="1">
        <v>1.6359999999999999</v>
      </c>
      <c r="X224" s="1">
        <v>40.729821700000002</v>
      </c>
      <c r="Y224" s="1">
        <v>4758</v>
      </c>
      <c r="Z224" s="1">
        <v>5579</v>
      </c>
      <c r="AA224" s="1">
        <v>6646</v>
      </c>
      <c r="AB224" s="1" t="s">
        <v>67</v>
      </c>
      <c r="AC224" s="1" t="s">
        <v>307</v>
      </c>
      <c r="AD224" s="1">
        <v>88.683000000000007</v>
      </c>
      <c r="AE224" s="1">
        <v>90.093999999999994</v>
      </c>
      <c r="AF224" s="1">
        <v>1.1709741</v>
      </c>
      <c r="AG224" s="1">
        <v>-28.41</v>
      </c>
    </row>
    <row r="225" spans="1:33" x14ac:dyDescent="0.2">
      <c r="A225" s="1" t="s">
        <v>342</v>
      </c>
      <c r="B225" s="1" t="s">
        <v>482</v>
      </c>
      <c r="C225" s="1" t="s">
        <v>483</v>
      </c>
      <c r="D225" s="1">
        <v>47</v>
      </c>
      <c r="E225" s="1" t="s">
        <v>33</v>
      </c>
      <c r="F225" s="1" t="s">
        <v>34</v>
      </c>
      <c r="G225" s="1" t="s">
        <v>161</v>
      </c>
      <c r="H225" s="1" t="s">
        <v>298</v>
      </c>
      <c r="I225" s="1" t="s">
        <v>36</v>
      </c>
      <c r="J225" s="1" t="s">
        <v>162</v>
      </c>
      <c r="K225" s="1">
        <v>1</v>
      </c>
      <c r="L225" s="1">
        <v>23.8</v>
      </c>
      <c r="M225" s="1">
        <v>43.6</v>
      </c>
      <c r="N225" s="1">
        <v>22.1</v>
      </c>
      <c r="O225" s="1">
        <v>3537</v>
      </c>
      <c r="P225" s="1">
        <v>2616</v>
      </c>
      <c r="Q225" s="1" t="s">
        <v>484</v>
      </c>
      <c r="R225" s="1" t="s">
        <v>45</v>
      </c>
      <c r="S225" s="1">
        <v>66.230999999999995</v>
      </c>
      <c r="T225" s="1">
        <v>0.73875579999999996</v>
      </c>
      <c r="U225" s="1">
        <v>-1.1759999999999999</v>
      </c>
      <c r="W225" s="1">
        <v>1</v>
      </c>
      <c r="X225" s="1">
        <v>10.0071727</v>
      </c>
      <c r="AE225" s="1">
        <v>66.745000000000005</v>
      </c>
    </row>
    <row r="226" spans="1:33" x14ac:dyDescent="0.2">
      <c r="A226" s="1" t="s">
        <v>342</v>
      </c>
      <c r="B226" s="1" t="s">
        <v>482</v>
      </c>
      <c r="C226" s="1" t="s">
        <v>483</v>
      </c>
      <c r="D226" s="1">
        <v>47</v>
      </c>
      <c r="E226" s="1" t="s">
        <v>33</v>
      </c>
      <c r="F226" s="1" t="s">
        <v>34</v>
      </c>
      <c r="G226" s="1" t="s">
        <v>161</v>
      </c>
      <c r="H226" s="1" t="s">
        <v>298</v>
      </c>
      <c r="I226" s="1" t="s">
        <v>36</v>
      </c>
      <c r="J226" s="1" t="s">
        <v>162</v>
      </c>
      <c r="K226" s="1">
        <v>2</v>
      </c>
      <c r="L226" s="1">
        <v>93.8</v>
      </c>
      <c r="M226" s="1">
        <v>113.7</v>
      </c>
      <c r="N226" s="1">
        <v>22.1</v>
      </c>
      <c r="O226" s="1">
        <v>3561</v>
      </c>
      <c r="P226" s="1">
        <v>2631</v>
      </c>
      <c r="Q226" s="1" t="s">
        <v>407</v>
      </c>
      <c r="R226" s="1" t="s">
        <v>81</v>
      </c>
      <c r="S226" s="1">
        <v>66.653000000000006</v>
      </c>
      <c r="T226" s="1">
        <v>0.73873800000000001</v>
      </c>
      <c r="U226" s="1">
        <v>-1.2</v>
      </c>
      <c r="W226" s="1">
        <v>1</v>
      </c>
      <c r="X226" s="1">
        <v>10.070891700000001</v>
      </c>
      <c r="AE226" s="1">
        <v>67.17</v>
      </c>
    </row>
    <row r="227" spans="1:33" x14ac:dyDescent="0.2">
      <c r="A227" s="1" t="s">
        <v>342</v>
      </c>
      <c r="B227" s="1" t="s">
        <v>482</v>
      </c>
      <c r="C227" s="1" t="s">
        <v>483</v>
      </c>
      <c r="D227" s="1">
        <v>47</v>
      </c>
      <c r="E227" s="1" t="s">
        <v>33</v>
      </c>
      <c r="F227" s="1" t="s">
        <v>34</v>
      </c>
      <c r="G227" s="1" t="s">
        <v>161</v>
      </c>
      <c r="H227" s="1" t="s">
        <v>298</v>
      </c>
      <c r="I227" s="1" t="s">
        <v>36</v>
      </c>
      <c r="J227" s="1" t="s">
        <v>162</v>
      </c>
      <c r="K227" s="1">
        <v>3</v>
      </c>
      <c r="L227" s="1">
        <v>383.9</v>
      </c>
      <c r="M227" s="1">
        <v>403.6</v>
      </c>
      <c r="N227" s="1">
        <v>22.4</v>
      </c>
      <c r="W227" s="1">
        <v>1</v>
      </c>
      <c r="X227" s="1">
        <v>66.609274999999997</v>
      </c>
      <c r="Y227" s="1">
        <v>4753</v>
      </c>
      <c r="Z227" s="1">
        <v>5573</v>
      </c>
      <c r="AA227" s="1">
        <v>6638</v>
      </c>
      <c r="AB227" s="1" t="s">
        <v>340</v>
      </c>
      <c r="AC227" s="1" t="s">
        <v>48</v>
      </c>
      <c r="AD227" s="1">
        <v>88.65</v>
      </c>
      <c r="AE227" s="1">
        <v>90.061000000000007</v>
      </c>
      <c r="AF227" s="1">
        <v>1.1710872999999999</v>
      </c>
      <c r="AG227" s="1">
        <v>-28.41</v>
      </c>
    </row>
    <row r="228" spans="1:33" x14ac:dyDescent="0.2">
      <c r="A228" s="1" t="s">
        <v>342</v>
      </c>
      <c r="B228" s="1" t="s">
        <v>485</v>
      </c>
      <c r="C228" s="1" t="s">
        <v>486</v>
      </c>
      <c r="D228" s="1">
        <v>48</v>
      </c>
      <c r="E228" s="1" t="s">
        <v>33</v>
      </c>
      <c r="F228" s="1" t="s">
        <v>68</v>
      </c>
      <c r="G228" s="1" t="s">
        <v>163</v>
      </c>
      <c r="H228" s="1" t="s">
        <v>298</v>
      </c>
      <c r="I228" s="1" t="s">
        <v>36</v>
      </c>
      <c r="J228" s="1" t="s">
        <v>164</v>
      </c>
      <c r="K228" s="1">
        <v>1</v>
      </c>
      <c r="L228" s="1">
        <v>23.7</v>
      </c>
      <c r="M228" s="1">
        <v>43.5</v>
      </c>
      <c r="N228" s="1">
        <v>22.4</v>
      </c>
      <c r="O228" s="1">
        <v>3496</v>
      </c>
      <c r="P228" s="1">
        <v>2583</v>
      </c>
      <c r="Q228" s="1" t="s">
        <v>321</v>
      </c>
      <c r="R228" s="1" t="s">
        <v>263</v>
      </c>
      <c r="S228" s="1">
        <v>66.069000000000003</v>
      </c>
      <c r="T228" s="1">
        <v>0.73880049999999997</v>
      </c>
      <c r="U228" s="1">
        <v>-1.22</v>
      </c>
      <c r="W228" s="1">
        <v>1.7090000000000001</v>
      </c>
      <c r="X228" s="1">
        <v>5.8412351999999998</v>
      </c>
      <c r="AE228" s="1">
        <v>66.581999999999994</v>
      </c>
    </row>
    <row r="229" spans="1:33" x14ac:dyDescent="0.2">
      <c r="A229" s="1" t="s">
        <v>342</v>
      </c>
      <c r="B229" s="1" t="s">
        <v>485</v>
      </c>
      <c r="C229" s="1" t="s">
        <v>486</v>
      </c>
      <c r="D229" s="1">
        <v>48</v>
      </c>
      <c r="E229" s="1" t="s">
        <v>33</v>
      </c>
      <c r="F229" s="1" t="s">
        <v>68</v>
      </c>
      <c r="G229" s="1" t="s">
        <v>163</v>
      </c>
      <c r="H229" s="1" t="s">
        <v>298</v>
      </c>
      <c r="I229" s="1" t="s">
        <v>36</v>
      </c>
      <c r="J229" s="1" t="s">
        <v>164</v>
      </c>
      <c r="K229" s="1">
        <v>2</v>
      </c>
      <c r="L229" s="1">
        <v>93.7</v>
      </c>
      <c r="M229" s="1">
        <v>113.6</v>
      </c>
      <c r="N229" s="1">
        <v>22.1</v>
      </c>
      <c r="O229" s="1">
        <v>3544</v>
      </c>
      <c r="P229" s="1">
        <v>2620</v>
      </c>
      <c r="Q229" s="1" t="s">
        <v>321</v>
      </c>
      <c r="R229" s="1" t="s">
        <v>40</v>
      </c>
      <c r="S229" s="1">
        <v>66.412000000000006</v>
      </c>
      <c r="T229" s="1">
        <v>0.73881520000000001</v>
      </c>
      <c r="U229" s="1">
        <v>-1.2</v>
      </c>
      <c r="W229" s="1">
        <v>1.7090000000000001</v>
      </c>
      <c r="X229" s="1">
        <v>5.8715744000000001</v>
      </c>
      <c r="AE229" s="1">
        <v>66.927999999999997</v>
      </c>
    </row>
    <row r="230" spans="1:33" x14ac:dyDescent="0.2">
      <c r="A230" s="1" t="s">
        <v>342</v>
      </c>
      <c r="B230" s="1" t="s">
        <v>485</v>
      </c>
      <c r="C230" s="1" t="s">
        <v>486</v>
      </c>
      <c r="D230" s="1">
        <v>48</v>
      </c>
      <c r="E230" s="1" t="s">
        <v>33</v>
      </c>
      <c r="F230" s="1" t="s">
        <v>68</v>
      </c>
      <c r="G230" s="1" t="s">
        <v>163</v>
      </c>
      <c r="H230" s="1" t="s">
        <v>298</v>
      </c>
      <c r="I230" s="1" t="s">
        <v>36</v>
      </c>
      <c r="J230" s="1" t="s">
        <v>164</v>
      </c>
      <c r="K230" s="1">
        <v>3</v>
      </c>
      <c r="L230" s="1">
        <v>156.6</v>
      </c>
      <c r="M230" s="1">
        <v>179.6</v>
      </c>
      <c r="N230" s="1">
        <v>69.900000000000006</v>
      </c>
      <c r="O230" s="1">
        <v>6666</v>
      </c>
      <c r="P230" s="1">
        <v>4975</v>
      </c>
      <c r="Q230" s="1" t="s">
        <v>324</v>
      </c>
      <c r="R230" s="1" t="s">
        <v>38</v>
      </c>
      <c r="S230" s="1">
        <v>116.212</v>
      </c>
      <c r="T230" s="1">
        <v>0.7456798</v>
      </c>
      <c r="U230" s="1">
        <v>8.08</v>
      </c>
      <c r="W230" s="1">
        <v>1.7090000000000001</v>
      </c>
      <c r="X230" s="1">
        <v>10.2785791</v>
      </c>
      <c r="AE230" s="1">
        <v>117.161</v>
      </c>
    </row>
    <row r="231" spans="1:33" x14ac:dyDescent="0.2">
      <c r="A231" s="1" t="s">
        <v>342</v>
      </c>
      <c r="B231" s="1" t="s">
        <v>485</v>
      </c>
      <c r="C231" s="1" t="s">
        <v>486</v>
      </c>
      <c r="D231" s="1">
        <v>48</v>
      </c>
      <c r="E231" s="1" t="s">
        <v>33</v>
      </c>
      <c r="F231" s="1" t="s">
        <v>68</v>
      </c>
      <c r="G231" s="1" t="s">
        <v>163</v>
      </c>
      <c r="H231" s="1" t="s">
        <v>298</v>
      </c>
      <c r="I231" s="1" t="s">
        <v>36</v>
      </c>
      <c r="J231" s="1" t="s">
        <v>164</v>
      </c>
      <c r="K231" s="1">
        <v>4</v>
      </c>
      <c r="L231" s="1">
        <v>271.2</v>
      </c>
      <c r="M231" s="1">
        <v>284.60000000000002</v>
      </c>
      <c r="N231" s="1">
        <v>72.5</v>
      </c>
      <c r="W231" s="1">
        <v>1.7090000000000001</v>
      </c>
      <c r="X231" s="1">
        <v>49.437058200000003</v>
      </c>
      <c r="Y231" s="1">
        <v>5306</v>
      </c>
      <c r="Z231" s="1">
        <v>6387</v>
      </c>
      <c r="AA231" s="1">
        <v>7530</v>
      </c>
      <c r="AB231" s="1" t="s">
        <v>340</v>
      </c>
      <c r="AC231" s="1" t="s">
        <v>41</v>
      </c>
      <c r="AD231" s="1">
        <v>112.372</v>
      </c>
      <c r="AE231" s="1">
        <v>114.182</v>
      </c>
      <c r="AF231" s="1">
        <v>1.1840503</v>
      </c>
      <c r="AG231" s="1">
        <v>-17.350999999999999</v>
      </c>
    </row>
    <row r="232" spans="1:33" x14ac:dyDescent="0.2">
      <c r="A232" s="1" t="s">
        <v>342</v>
      </c>
      <c r="B232" s="1" t="s">
        <v>485</v>
      </c>
      <c r="C232" s="1" t="s">
        <v>486</v>
      </c>
      <c r="D232" s="1">
        <v>48</v>
      </c>
      <c r="E232" s="1" t="s">
        <v>33</v>
      </c>
      <c r="F232" s="1" t="s">
        <v>68</v>
      </c>
      <c r="G232" s="1" t="s">
        <v>163</v>
      </c>
      <c r="H232" s="1" t="s">
        <v>298</v>
      </c>
      <c r="I232" s="1" t="s">
        <v>36</v>
      </c>
      <c r="J232" s="1" t="s">
        <v>164</v>
      </c>
      <c r="K232" s="1">
        <v>5</v>
      </c>
      <c r="L232" s="1">
        <v>383.8</v>
      </c>
      <c r="M232" s="1">
        <v>403.6</v>
      </c>
      <c r="N232" s="1">
        <v>22.6</v>
      </c>
      <c r="W232" s="1">
        <v>1.7090000000000001</v>
      </c>
      <c r="X232" s="1">
        <v>39.0482175</v>
      </c>
      <c r="Y232" s="1">
        <v>4738</v>
      </c>
      <c r="Z232" s="1">
        <v>5552</v>
      </c>
      <c r="AA232" s="1">
        <v>6621</v>
      </c>
      <c r="AB232" s="1" t="s">
        <v>422</v>
      </c>
      <c r="AC232" s="1" t="s">
        <v>375</v>
      </c>
      <c r="AD232" s="1">
        <v>88.814999999999998</v>
      </c>
      <c r="AE232" s="1">
        <v>90.227999999999994</v>
      </c>
      <c r="AF232" s="1">
        <v>1.1709792999999999</v>
      </c>
      <c r="AG232" s="1">
        <v>-28.41</v>
      </c>
    </row>
    <row r="233" spans="1:33" x14ac:dyDescent="0.2">
      <c r="A233" s="1" t="s">
        <v>342</v>
      </c>
      <c r="B233" s="1" t="s">
        <v>487</v>
      </c>
      <c r="C233" s="1" t="s">
        <v>488</v>
      </c>
      <c r="D233" s="1">
        <v>49</v>
      </c>
      <c r="E233" s="1" t="s">
        <v>33</v>
      </c>
      <c r="F233" s="1" t="s">
        <v>489</v>
      </c>
      <c r="G233" s="1" t="s">
        <v>165</v>
      </c>
      <c r="H233" s="1" t="s">
        <v>298</v>
      </c>
      <c r="I233" s="1" t="s">
        <v>36</v>
      </c>
      <c r="J233" s="1" t="s">
        <v>166</v>
      </c>
      <c r="K233" s="1">
        <v>1</v>
      </c>
      <c r="L233" s="1">
        <v>23.8</v>
      </c>
      <c r="M233" s="1">
        <v>43.6</v>
      </c>
      <c r="N233" s="1">
        <v>22.1</v>
      </c>
      <c r="O233" s="1">
        <v>3528</v>
      </c>
      <c r="P233" s="1">
        <v>2610</v>
      </c>
      <c r="Q233" s="1" t="s">
        <v>490</v>
      </c>
      <c r="R233" s="1" t="s">
        <v>39</v>
      </c>
      <c r="S233" s="1">
        <v>66.158000000000001</v>
      </c>
      <c r="T233" s="1">
        <v>0.73877919999999997</v>
      </c>
      <c r="U233" s="1">
        <v>-1.1200000000000001</v>
      </c>
      <c r="W233" s="1">
        <v>1.351</v>
      </c>
      <c r="X233" s="1">
        <v>7.3990635999999999</v>
      </c>
      <c r="AE233" s="1">
        <v>66.671999999999997</v>
      </c>
    </row>
    <row r="234" spans="1:33" x14ac:dyDescent="0.2">
      <c r="A234" s="1" t="s">
        <v>342</v>
      </c>
      <c r="B234" s="1" t="s">
        <v>487</v>
      </c>
      <c r="C234" s="1" t="s">
        <v>488</v>
      </c>
      <c r="D234" s="1">
        <v>49</v>
      </c>
      <c r="E234" s="1" t="s">
        <v>33</v>
      </c>
      <c r="F234" s="1" t="s">
        <v>489</v>
      </c>
      <c r="G234" s="1" t="s">
        <v>165</v>
      </c>
      <c r="H234" s="1" t="s">
        <v>298</v>
      </c>
      <c r="I234" s="1" t="s">
        <v>36</v>
      </c>
      <c r="J234" s="1" t="s">
        <v>166</v>
      </c>
      <c r="K234" s="1">
        <v>2</v>
      </c>
      <c r="L234" s="1">
        <v>93.8</v>
      </c>
      <c r="M234" s="1">
        <v>113.6</v>
      </c>
      <c r="N234" s="1">
        <v>22.1</v>
      </c>
      <c r="O234" s="1">
        <v>3554</v>
      </c>
      <c r="P234" s="1">
        <v>2628</v>
      </c>
      <c r="Q234" s="1" t="s">
        <v>444</v>
      </c>
      <c r="R234" s="1" t="s">
        <v>54</v>
      </c>
      <c r="S234" s="1">
        <v>66.421999999999997</v>
      </c>
      <c r="T234" s="1">
        <v>0.73872000000000004</v>
      </c>
      <c r="U234" s="1">
        <v>-1.2</v>
      </c>
      <c r="W234" s="1">
        <v>1.351</v>
      </c>
      <c r="X234" s="1">
        <v>7.4286045999999999</v>
      </c>
      <c r="AE234" s="1">
        <v>66.938000000000002</v>
      </c>
    </row>
    <row r="235" spans="1:33" x14ac:dyDescent="0.2">
      <c r="A235" s="1" t="s">
        <v>342</v>
      </c>
      <c r="B235" s="1" t="s">
        <v>487</v>
      </c>
      <c r="C235" s="1" t="s">
        <v>488</v>
      </c>
      <c r="D235" s="1">
        <v>49</v>
      </c>
      <c r="E235" s="1" t="s">
        <v>33</v>
      </c>
      <c r="F235" s="1" t="s">
        <v>489</v>
      </c>
      <c r="G235" s="1" t="s">
        <v>165</v>
      </c>
      <c r="H235" s="1" t="s">
        <v>298</v>
      </c>
      <c r="I235" s="1" t="s">
        <v>36</v>
      </c>
      <c r="J235" s="1" t="s">
        <v>166</v>
      </c>
      <c r="K235" s="1">
        <v>3</v>
      </c>
      <c r="L235" s="1">
        <v>156.4</v>
      </c>
      <c r="M235" s="1">
        <v>179.4</v>
      </c>
      <c r="N235" s="1">
        <v>68.900000000000006</v>
      </c>
      <c r="O235" s="1">
        <v>5631</v>
      </c>
      <c r="P235" s="1">
        <v>4244</v>
      </c>
      <c r="Q235" s="1" t="s">
        <v>325</v>
      </c>
      <c r="R235" s="1" t="s">
        <v>80</v>
      </c>
      <c r="S235" s="1">
        <v>99.713999999999999</v>
      </c>
      <c r="T235" s="1">
        <v>0.75291220000000003</v>
      </c>
      <c r="U235" s="1">
        <v>17.989000000000001</v>
      </c>
      <c r="W235" s="1">
        <v>1.351</v>
      </c>
      <c r="X235" s="1">
        <v>11.157404</v>
      </c>
      <c r="AE235" s="1">
        <v>100.538</v>
      </c>
    </row>
    <row r="236" spans="1:33" x14ac:dyDescent="0.2">
      <c r="A236" s="1" t="s">
        <v>342</v>
      </c>
      <c r="B236" s="1" t="s">
        <v>487</v>
      </c>
      <c r="C236" s="1" t="s">
        <v>488</v>
      </c>
      <c r="D236" s="1">
        <v>49</v>
      </c>
      <c r="E236" s="1" t="s">
        <v>33</v>
      </c>
      <c r="F236" s="1" t="s">
        <v>489</v>
      </c>
      <c r="G236" s="1" t="s">
        <v>165</v>
      </c>
      <c r="H236" s="1" t="s">
        <v>298</v>
      </c>
      <c r="I236" s="1" t="s">
        <v>36</v>
      </c>
      <c r="J236" s="1" t="s">
        <v>166</v>
      </c>
      <c r="K236" s="1">
        <v>4</v>
      </c>
      <c r="L236" s="1">
        <v>271</v>
      </c>
      <c r="M236" s="1">
        <v>287.8</v>
      </c>
      <c r="N236" s="1">
        <v>70.900000000000006</v>
      </c>
      <c r="W236" s="1">
        <v>1.351</v>
      </c>
      <c r="X236" s="1">
        <v>43.961092499999999</v>
      </c>
      <c r="Y236" s="1">
        <v>3832</v>
      </c>
      <c r="Z236" s="1">
        <v>4654</v>
      </c>
      <c r="AA236" s="1">
        <v>5439</v>
      </c>
      <c r="AB236" s="1" t="s">
        <v>41</v>
      </c>
      <c r="AC236" s="1" t="s">
        <v>76</v>
      </c>
      <c r="AD236" s="1">
        <v>79.036000000000001</v>
      </c>
      <c r="AE236" s="1">
        <v>80.322999999999993</v>
      </c>
      <c r="AF236" s="1">
        <v>1.2013137</v>
      </c>
      <c r="AG236" s="1">
        <v>-1.9830000000000001</v>
      </c>
    </row>
    <row r="237" spans="1:33" x14ac:dyDescent="0.2">
      <c r="A237" s="1" t="s">
        <v>342</v>
      </c>
      <c r="B237" s="1" t="s">
        <v>487</v>
      </c>
      <c r="C237" s="1" t="s">
        <v>488</v>
      </c>
      <c r="D237" s="1">
        <v>49</v>
      </c>
      <c r="E237" s="1" t="s">
        <v>33</v>
      </c>
      <c r="F237" s="1" t="s">
        <v>489</v>
      </c>
      <c r="G237" s="1" t="s">
        <v>165</v>
      </c>
      <c r="H237" s="1" t="s">
        <v>298</v>
      </c>
      <c r="I237" s="1" t="s">
        <v>36</v>
      </c>
      <c r="J237" s="1" t="s">
        <v>166</v>
      </c>
      <c r="K237" s="1">
        <v>5</v>
      </c>
      <c r="L237" s="1">
        <v>384</v>
      </c>
      <c r="M237" s="1">
        <v>386.5</v>
      </c>
      <c r="N237" s="1">
        <v>22.4</v>
      </c>
      <c r="W237" s="1">
        <v>1.351</v>
      </c>
      <c r="X237" s="1">
        <v>49.334905900000003</v>
      </c>
      <c r="Y237" s="1">
        <v>4728</v>
      </c>
      <c r="Z237" s="1">
        <v>5538</v>
      </c>
      <c r="AA237" s="1">
        <v>6616</v>
      </c>
      <c r="AB237" s="1" t="s">
        <v>351</v>
      </c>
      <c r="AC237" s="1" t="s">
        <v>72</v>
      </c>
      <c r="AD237" s="1">
        <v>88.706999999999994</v>
      </c>
      <c r="AE237" s="1">
        <v>90.117999999999995</v>
      </c>
      <c r="AF237" s="1">
        <v>1.1709513</v>
      </c>
      <c r="AG237" s="1">
        <v>-28.41</v>
      </c>
    </row>
    <row r="238" spans="1:33" x14ac:dyDescent="0.2">
      <c r="A238" s="1" t="s">
        <v>342</v>
      </c>
      <c r="B238" s="1" t="s">
        <v>491</v>
      </c>
      <c r="C238" s="1" t="s">
        <v>492</v>
      </c>
      <c r="D238" s="1">
        <v>50</v>
      </c>
      <c r="E238" s="1" t="s">
        <v>33</v>
      </c>
      <c r="F238" s="1" t="s">
        <v>493</v>
      </c>
      <c r="G238" s="1" t="s">
        <v>167</v>
      </c>
      <c r="H238" s="1" t="s">
        <v>298</v>
      </c>
      <c r="I238" s="1" t="s">
        <v>36</v>
      </c>
      <c r="J238" s="1" t="s">
        <v>168</v>
      </c>
      <c r="K238" s="1">
        <v>1</v>
      </c>
      <c r="L238" s="1">
        <v>23.8</v>
      </c>
      <c r="M238" s="1">
        <v>43.6</v>
      </c>
      <c r="N238" s="1">
        <v>22.1</v>
      </c>
      <c r="O238" s="1">
        <v>3646</v>
      </c>
      <c r="P238" s="1">
        <v>2697</v>
      </c>
      <c r="Q238" s="1" t="s">
        <v>484</v>
      </c>
      <c r="R238" s="1" t="s">
        <v>46</v>
      </c>
      <c r="S238" s="1">
        <v>68.337999999999994</v>
      </c>
      <c r="T238" s="1">
        <v>0.73877760000000003</v>
      </c>
      <c r="U238" s="1">
        <v>-1.157</v>
      </c>
      <c r="W238" s="1">
        <v>1.012</v>
      </c>
      <c r="X238" s="1">
        <v>10.203138900000001</v>
      </c>
      <c r="AE238" s="1">
        <v>68.869</v>
      </c>
    </row>
    <row r="239" spans="1:33" x14ac:dyDescent="0.2">
      <c r="A239" s="1" t="s">
        <v>342</v>
      </c>
      <c r="B239" s="1" t="s">
        <v>491</v>
      </c>
      <c r="C239" s="1" t="s">
        <v>492</v>
      </c>
      <c r="D239" s="1">
        <v>50</v>
      </c>
      <c r="E239" s="1" t="s">
        <v>33</v>
      </c>
      <c r="F239" s="1" t="s">
        <v>493</v>
      </c>
      <c r="G239" s="1" t="s">
        <v>167</v>
      </c>
      <c r="H239" s="1" t="s">
        <v>298</v>
      </c>
      <c r="I239" s="1" t="s">
        <v>36</v>
      </c>
      <c r="J239" s="1" t="s">
        <v>168</v>
      </c>
      <c r="K239" s="1">
        <v>2</v>
      </c>
      <c r="L239" s="1">
        <v>93.8</v>
      </c>
      <c r="M239" s="1">
        <v>113.7</v>
      </c>
      <c r="N239" s="1">
        <v>22.1</v>
      </c>
      <c r="O239" s="1">
        <v>3674</v>
      </c>
      <c r="P239" s="1">
        <v>2717</v>
      </c>
      <c r="Q239" s="1" t="s">
        <v>407</v>
      </c>
      <c r="R239" s="1" t="s">
        <v>81</v>
      </c>
      <c r="S239" s="1">
        <v>68.5</v>
      </c>
      <c r="T239" s="1">
        <v>0.73874609999999996</v>
      </c>
      <c r="U239" s="1">
        <v>-1.2</v>
      </c>
      <c r="W239" s="1">
        <v>1.012</v>
      </c>
      <c r="X239" s="1">
        <v>10.2272564</v>
      </c>
      <c r="AE239" s="1">
        <v>69.031999999999996</v>
      </c>
    </row>
    <row r="240" spans="1:33" x14ac:dyDescent="0.2">
      <c r="A240" s="1" t="s">
        <v>342</v>
      </c>
      <c r="B240" s="1" t="s">
        <v>491</v>
      </c>
      <c r="C240" s="1" t="s">
        <v>492</v>
      </c>
      <c r="D240" s="1">
        <v>50</v>
      </c>
      <c r="E240" s="1" t="s">
        <v>33</v>
      </c>
      <c r="F240" s="1" t="s">
        <v>493</v>
      </c>
      <c r="G240" s="1" t="s">
        <v>167</v>
      </c>
      <c r="H240" s="1" t="s">
        <v>298</v>
      </c>
      <c r="I240" s="1" t="s">
        <v>36</v>
      </c>
      <c r="J240" s="1" t="s">
        <v>168</v>
      </c>
      <c r="K240" s="1">
        <v>3</v>
      </c>
      <c r="L240" s="1">
        <v>157</v>
      </c>
      <c r="M240" s="1">
        <v>179.3</v>
      </c>
      <c r="N240" s="1">
        <v>65.099999999999994</v>
      </c>
      <c r="O240" s="1">
        <v>2984</v>
      </c>
      <c r="P240" s="1">
        <v>2368</v>
      </c>
      <c r="Q240" s="1" t="s">
        <v>357</v>
      </c>
      <c r="R240" s="1" t="s">
        <v>80</v>
      </c>
      <c r="S240" s="1">
        <v>53.557000000000002</v>
      </c>
      <c r="T240" s="1">
        <v>0.79265940000000001</v>
      </c>
      <c r="U240" s="1">
        <v>71.691999999999993</v>
      </c>
      <c r="W240" s="1">
        <v>1.012</v>
      </c>
      <c r="X240" s="1">
        <v>8.0038090000000004</v>
      </c>
      <c r="AE240" s="1">
        <v>54.024000000000001</v>
      </c>
    </row>
    <row r="241" spans="1:33" x14ac:dyDescent="0.2">
      <c r="A241" s="1" t="s">
        <v>342</v>
      </c>
      <c r="B241" s="1" t="s">
        <v>491</v>
      </c>
      <c r="C241" s="1" t="s">
        <v>492</v>
      </c>
      <c r="D241" s="1">
        <v>50</v>
      </c>
      <c r="E241" s="1" t="s">
        <v>33</v>
      </c>
      <c r="F241" s="1" t="s">
        <v>493</v>
      </c>
      <c r="G241" s="1" t="s">
        <v>167</v>
      </c>
      <c r="H241" s="1" t="s">
        <v>298</v>
      </c>
      <c r="I241" s="1" t="s">
        <v>36</v>
      </c>
      <c r="J241" s="1" t="s">
        <v>168</v>
      </c>
      <c r="K241" s="1">
        <v>4</v>
      </c>
      <c r="L241" s="1">
        <v>271.7</v>
      </c>
      <c r="M241" s="1">
        <v>291.8</v>
      </c>
      <c r="N241" s="1">
        <v>67.599999999999994</v>
      </c>
      <c r="W241" s="1">
        <v>1.012</v>
      </c>
      <c r="X241" s="1">
        <v>35.151125499999999</v>
      </c>
      <c r="Y241" s="1">
        <v>2339</v>
      </c>
      <c r="Z241" s="1">
        <v>3128</v>
      </c>
      <c r="AA241" s="1">
        <v>3330</v>
      </c>
      <c r="AB241" s="1" t="s">
        <v>48</v>
      </c>
      <c r="AC241" s="1" t="s">
        <v>301</v>
      </c>
      <c r="AD241" s="1">
        <v>47.356000000000002</v>
      </c>
      <c r="AE241" s="1">
        <v>48.188000000000002</v>
      </c>
      <c r="AF241" s="1">
        <v>1.3283468</v>
      </c>
      <c r="AG241" s="1">
        <v>111.032</v>
      </c>
    </row>
    <row r="242" spans="1:33" x14ac:dyDescent="0.2">
      <c r="A242" s="1" t="s">
        <v>342</v>
      </c>
      <c r="B242" s="1" t="s">
        <v>491</v>
      </c>
      <c r="C242" s="1" t="s">
        <v>492</v>
      </c>
      <c r="D242" s="1">
        <v>50</v>
      </c>
      <c r="E242" s="1" t="s">
        <v>33</v>
      </c>
      <c r="F242" s="1" t="s">
        <v>493</v>
      </c>
      <c r="G242" s="1" t="s">
        <v>167</v>
      </c>
      <c r="H242" s="1" t="s">
        <v>298</v>
      </c>
      <c r="I242" s="1" t="s">
        <v>36</v>
      </c>
      <c r="J242" s="1" t="s">
        <v>168</v>
      </c>
      <c r="K242" s="1">
        <v>5</v>
      </c>
      <c r="L242" s="1">
        <v>384</v>
      </c>
      <c r="M242" s="1">
        <v>386.5</v>
      </c>
      <c r="N242" s="1">
        <v>22.4</v>
      </c>
      <c r="W242" s="1">
        <v>1.012</v>
      </c>
      <c r="X242" s="1">
        <v>65.889384399999997</v>
      </c>
      <c r="Y242" s="1">
        <v>4729</v>
      </c>
      <c r="Z242" s="1">
        <v>5540</v>
      </c>
      <c r="AA242" s="1">
        <v>6616</v>
      </c>
      <c r="AB242" s="1" t="s">
        <v>155</v>
      </c>
      <c r="AC242" s="1" t="s">
        <v>364</v>
      </c>
      <c r="AD242" s="1">
        <v>88.744</v>
      </c>
      <c r="AE242" s="1">
        <v>90.156000000000006</v>
      </c>
      <c r="AF242" s="1">
        <v>1.1710725</v>
      </c>
      <c r="AG242" s="1">
        <v>-28.41</v>
      </c>
    </row>
    <row r="243" spans="1:33" x14ac:dyDescent="0.2">
      <c r="A243" s="1" t="s">
        <v>342</v>
      </c>
      <c r="B243" s="1" t="s">
        <v>494</v>
      </c>
      <c r="C243" s="1" t="s">
        <v>495</v>
      </c>
      <c r="D243" s="1">
        <v>51</v>
      </c>
      <c r="E243" s="1" t="s">
        <v>33</v>
      </c>
      <c r="F243" s="1" t="s">
        <v>496</v>
      </c>
      <c r="G243" s="1" t="s">
        <v>169</v>
      </c>
      <c r="H243" s="1" t="s">
        <v>298</v>
      </c>
      <c r="I243" s="1" t="s">
        <v>36</v>
      </c>
      <c r="J243" s="1" t="s">
        <v>170</v>
      </c>
      <c r="K243" s="1">
        <v>1</v>
      </c>
      <c r="L243" s="1">
        <v>23.8</v>
      </c>
      <c r="M243" s="1">
        <v>43.7</v>
      </c>
      <c r="N243" s="1">
        <v>22.1</v>
      </c>
      <c r="O243" s="1">
        <v>3639</v>
      </c>
      <c r="P243" s="1">
        <v>2691</v>
      </c>
      <c r="Q243" s="1" t="s">
        <v>407</v>
      </c>
      <c r="R243" s="1" t="s">
        <v>81</v>
      </c>
      <c r="S243" s="1">
        <v>68.305999999999997</v>
      </c>
      <c r="T243" s="1">
        <v>0.73877539999999997</v>
      </c>
      <c r="U243" s="1">
        <v>-1.234</v>
      </c>
      <c r="W243" s="1">
        <v>1.425</v>
      </c>
      <c r="X243" s="1">
        <v>7.2425626999999997</v>
      </c>
      <c r="AE243" s="1">
        <v>68.835999999999999</v>
      </c>
    </row>
    <row r="244" spans="1:33" x14ac:dyDescent="0.2">
      <c r="A244" s="1" t="s">
        <v>342</v>
      </c>
      <c r="B244" s="1" t="s">
        <v>494</v>
      </c>
      <c r="C244" s="1" t="s">
        <v>495</v>
      </c>
      <c r="D244" s="1">
        <v>51</v>
      </c>
      <c r="E244" s="1" t="s">
        <v>33</v>
      </c>
      <c r="F244" s="1" t="s">
        <v>496</v>
      </c>
      <c r="G244" s="1" t="s">
        <v>169</v>
      </c>
      <c r="H244" s="1" t="s">
        <v>298</v>
      </c>
      <c r="I244" s="1" t="s">
        <v>36</v>
      </c>
      <c r="J244" s="1" t="s">
        <v>170</v>
      </c>
      <c r="K244" s="1">
        <v>2</v>
      </c>
      <c r="L244" s="1">
        <v>93.8</v>
      </c>
      <c r="M244" s="1">
        <v>113.6</v>
      </c>
      <c r="N244" s="1">
        <v>22.1</v>
      </c>
      <c r="O244" s="1">
        <v>3642</v>
      </c>
      <c r="P244" s="1">
        <v>2692</v>
      </c>
      <c r="Q244" s="1" t="s">
        <v>357</v>
      </c>
      <c r="R244" s="1" t="s">
        <v>310</v>
      </c>
      <c r="S244" s="1">
        <v>68.188999999999993</v>
      </c>
      <c r="T244" s="1">
        <v>0.73880020000000002</v>
      </c>
      <c r="U244" s="1">
        <v>-1.2</v>
      </c>
      <c r="W244" s="1">
        <v>1.425</v>
      </c>
      <c r="X244" s="1">
        <v>7.2301339999999996</v>
      </c>
      <c r="AE244" s="1">
        <v>68.718000000000004</v>
      </c>
    </row>
    <row r="245" spans="1:33" x14ac:dyDescent="0.2">
      <c r="A245" s="1" t="s">
        <v>342</v>
      </c>
      <c r="B245" s="1" t="s">
        <v>494</v>
      </c>
      <c r="C245" s="1" t="s">
        <v>495</v>
      </c>
      <c r="D245" s="1">
        <v>51</v>
      </c>
      <c r="E245" s="1" t="s">
        <v>33</v>
      </c>
      <c r="F245" s="1" t="s">
        <v>496</v>
      </c>
      <c r="G245" s="1" t="s">
        <v>169</v>
      </c>
      <c r="H245" s="1" t="s">
        <v>298</v>
      </c>
      <c r="I245" s="1" t="s">
        <v>36</v>
      </c>
      <c r="J245" s="1" t="s">
        <v>170</v>
      </c>
      <c r="K245" s="1">
        <v>3</v>
      </c>
      <c r="L245" s="1">
        <v>156.9</v>
      </c>
      <c r="M245" s="1">
        <v>179.4</v>
      </c>
      <c r="N245" s="1">
        <v>66.900000000000006</v>
      </c>
      <c r="O245" s="1">
        <v>4281</v>
      </c>
      <c r="P245" s="1">
        <v>3553</v>
      </c>
      <c r="Q245" s="1" t="s">
        <v>322</v>
      </c>
      <c r="R245" s="1" t="s">
        <v>81</v>
      </c>
      <c r="S245" s="1">
        <v>75.462999999999994</v>
      </c>
      <c r="T245" s="1">
        <v>0.82893070000000002</v>
      </c>
      <c r="U245" s="1">
        <v>120.649</v>
      </c>
      <c r="W245" s="1">
        <v>1.425</v>
      </c>
      <c r="X245" s="1">
        <v>8.0114294000000008</v>
      </c>
      <c r="AE245" s="1">
        <v>76.144000000000005</v>
      </c>
    </row>
    <row r="246" spans="1:33" x14ac:dyDescent="0.2">
      <c r="A246" s="1" t="s">
        <v>342</v>
      </c>
      <c r="B246" s="1" t="s">
        <v>494</v>
      </c>
      <c r="C246" s="1" t="s">
        <v>495</v>
      </c>
      <c r="D246" s="1">
        <v>51</v>
      </c>
      <c r="E246" s="1" t="s">
        <v>33</v>
      </c>
      <c r="F246" s="1" t="s">
        <v>496</v>
      </c>
      <c r="G246" s="1" t="s">
        <v>169</v>
      </c>
      <c r="H246" s="1" t="s">
        <v>298</v>
      </c>
      <c r="I246" s="1" t="s">
        <v>36</v>
      </c>
      <c r="J246" s="1" t="s">
        <v>170</v>
      </c>
      <c r="K246" s="1">
        <v>4</v>
      </c>
      <c r="L246" s="1">
        <v>271.60000000000002</v>
      </c>
      <c r="M246" s="1">
        <v>288.89999999999998</v>
      </c>
      <c r="N246" s="1">
        <v>69.599999999999994</v>
      </c>
      <c r="W246" s="1">
        <v>1.425</v>
      </c>
      <c r="X246" s="1">
        <v>37.680846199999998</v>
      </c>
      <c r="Y246" s="1">
        <v>3493</v>
      </c>
      <c r="Z246" s="1">
        <v>5284</v>
      </c>
      <c r="AA246" s="1">
        <v>4965</v>
      </c>
      <c r="AB246" s="1" t="s">
        <v>48</v>
      </c>
      <c r="AC246" s="1" t="s">
        <v>301</v>
      </c>
      <c r="AD246" s="1">
        <v>71.266000000000005</v>
      </c>
      <c r="AE246" s="1">
        <v>72.638000000000005</v>
      </c>
      <c r="AF246" s="1">
        <v>1.497131</v>
      </c>
      <c r="AG246" s="1">
        <v>261.53399999999999</v>
      </c>
    </row>
    <row r="247" spans="1:33" x14ac:dyDescent="0.2">
      <c r="A247" s="1" t="s">
        <v>342</v>
      </c>
      <c r="B247" s="1" t="s">
        <v>494</v>
      </c>
      <c r="C247" s="1" t="s">
        <v>495</v>
      </c>
      <c r="D247" s="1">
        <v>51</v>
      </c>
      <c r="E247" s="1" t="s">
        <v>33</v>
      </c>
      <c r="F247" s="1" t="s">
        <v>496</v>
      </c>
      <c r="G247" s="1" t="s">
        <v>169</v>
      </c>
      <c r="H247" s="1" t="s">
        <v>298</v>
      </c>
      <c r="I247" s="1" t="s">
        <v>36</v>
      </c>
      <c r="J247" s="1" t="s">
        <v>170</v>
      </c>
      <c r="K247" s="1">
        <v>5</v>
      </c>
      <c r="L247" s="1">
        <v>383.9</v>
      </c>
      <c r="M247" s="1">
        <v>403.7</v>
      </c>
      <c r="N247" s="1">
        <v>22.4</v>
      </c>
      <c r="W247" s="1">
        <v>1.425</v>
      </c>
      <c r="X247" s="1">
        <v>46.785190900000003</v>
      </c>
      <c r="Y247" s="1">
        <v>4746</v>
      </c>
      <c r="Z247" s="1">
        <v>5558</v>
      </c>
      <c r="AA247" s="1">
        <v>6640</v>
      </c>
      <c r="AB247" s="1" t="s">
        <v>364</v>
      </c>
      <c r="AC247" s="1" t="s">
        <v>307</v>
      </c>
      <c r="AD247" s="1">
        <v>88.73</v>
      </c>
      <c r="AE247" s="1">
        <v>90.141000000000005</v>
      </c>
      <c r="AF247" s="1">
        <v>1.1710290999999999</v>
      </c>
      <c r="AG247" s="1">
        <v>-28.41</v>
      </c>
    </row>
    <row r="248" spans="1:33" x14ac:dyDescent="0.2">
      <c r="A248" s="1" t="s">
        <v>342</v>
      </c>
      <c r="B248" s="1" t="s">
        <v>497</v>
      </c>
      <c r="C248" s="1" t="s">
        <v>498</v>
      </c>
      <c r="D248" s="1">
        <v>52</v>
      </c>
      <c r="E248" s="1" t="s">
        <v>33</v>
      </c>
      <c r="F248" s="1" t="s">
        <v>499</v>
      </c>
      <c r="G248" s="1" t="s">
        <v>171</v>
      </c>
      <c r="H248" s="1" t="s">
        <v>298</v>
      </c>
      <c r="I248" s="1" t="s">
        <v>36</v>
      </c>
      <c r="J248" s="1" t="s">
        <v>172</v>
      </c>
      <c r="K248" s="1">
        <v>1</v>
      </c>
      <c r="L248" s="1">
        <v>23.8</v>
      </c>
      <c r="M248" s="1">
        <v>43.6</v>
      </c>
      <c r="N248" s="1">
        <v>22.1</v>
      </c>
      <c r="O248" s="1">
        <v>3644</v>
      </c>
      <c r="P248" s="1">
        <v>2696</v>
      </c>
      <c r="Q248" s="1" t="s">
        <v>459</v>
      </c>
      <c r="R248" s="1" t="s">
        <v>45</v>
      </c>
      <c r="S248" s="1">
        <v>68.283000000000001</v>
      </c>
      <c r="T248" s="1">
        <v>0.73878520000000003</v>
      </c>
      <c r="U248" s="1">
        <v>-1.1579999999999999</v>
      </c>
      <c r="W248" s="1">
        <v>1.5449999999999999</v>
      </c>
      <c r="X248" s="1">
        <v>6.6778326999999997</v>
      </c>
      <c r="AE248" s="1">
        <v>68.813999999999993</v>
      </c>
    </row>
    <row r="249" spans="1:33" x14ac:dyDescent="0.2">
      <c r="A249" s="1" t="s">
        <v>342</v>
      </c>
      <c r="B249" s="1" t="s">
        <v>497</v>
      </c>
      <c r="C249" s="1" t="s">
        <v>498</v>
      </c>
      <c r="D249" s="1">
        <v>52</v>
      </c>
      <c r="E249" s="1" t="s">
        <v>33</v>
      </c>
      <c r="F249" s="1" t="s">
        <v>499</v>
      </c>
      <c r="G249" s="1" t="s">
        <v>171</v>
      </c>
      <c r="H249" s="1" t="s">
        <v>298</v>
      </c>
      <c r="I249" s="1" t="s">
        <v>36</v>
      </c>
      <c r="J249" s="1" t="s">
        <v>172</v>
      </c>
      <c r="K249" s="1">
        <v>2</v>
      </c>
      <c r="L249" s="1">
        <v>93.9</v>
      </c>
      <c r="M249" s="1">
        <v>113.4</v>
      </c>
      <c r="N249" s="1">
        <v>22.1</v>
      </c>
      <c r="O249" s="1">
        <v>3648</v>
      </c>
      <c r="P249" s="1">
        <v>2695</v>
      </c>
      <c r="Q249" s="1" t="s">
        <v>407</v>
      </c>
      <c r="R249" s="1" t="s">
        <v>80</v>
      </c>
      <c r="S249" s="1">
        <v>68.52</v>
      </c>
      <c r="T249" s="1">
        <v>0.73875429999999997</v>
      </c>
      <c r="U249" s="1">
        <v>-1.2</v>
      </c>
      <c r="W249" s="1">
        <v>1.5449999999999999</v>
      </c>
      <c r="X249" s="1">
        <v>6.7009623999999999</v>
      </c>
      <c r="AE249" s="1">
        <v>69.052000000000007</v>
      </c>
    </row>
    <row r="250" spans="1:33" x14ac:dyDescent="0.2">
      <c r="A250" s="1" t="s">
        <v>342</v>
      </c>
      <c r="B250" s="1" t="s">
        <v>497</v>
      </c>
      <c r="C250" s="1" t="s">
        <v>498</v>
      </c>
      <c r="D250" s="1">
        <v>52</v>
      </c>
      <c r="E250" s="1" t="s">
        <v>33</v>
      </c>
      <c r="F250" s="1" t="s">
        <v>499</v>
      </c>
      <c r="G250" s="1" t="s">
        <v>171</v>
      </c>
      <c r="H250" s="1" t="s">
        <v>298</v>
      </c>
      <c r="I250" s="1" t="s">
        <v>36</v>
      </c>
      <c r="J250" s="1" t="s">
        <v>172</v>
      </c>
      <c r="K250" s="1">
        <v>3</v>
      </c>
      <c r="L250" s="1">
        <v>156.69999999999999</v>
      </c>
      <c r="M250" s="1">
        <v>179.5</v>
      </c>
      <c r="N250" s="1">
        <v>68.099999999999994</v>
      </c>
      <c r="O250" s="1">
        <v>4862</v>
      </c>
      <c r="P250" s="1">
        <v>3960</v>
      </c>
      <c r="Q250" s="1" t="s">
        <v>327</v>
      </c>
      <c r="R250" s="1" t="s">
        <v>54</v>
      </c>
      <c r="S250" s="1">
        <v>86.438000000000002</v>
      </c>
      <c r="T250" s="1">
        <v>0.81360650000000001</v>
      </c>
      <c r="U250" s="1">
        <v>100</v>
      </c>
      <c r="W250" s="1">
        <v>1.5449999999999999</v>
      </c>
      <c r="X250" s="1">
        <v>8.4624226</v>
      </c>
      <c r="AE250" s="1">
        <v>87.203000000000003</v>
      </c>
    </row>
    <row r="251" spans="1:33" x14ac:dyDescent="0.2">
      <c r="A251" s="1" t="s">
        <v>342</v>
      </c>
      <c r="B251" s="1" t="s">
        <v>497</v>
      </c>
      <c r="C251" s="1" t="s">
        <v>498</v>
      </c>
      <c r="D251" s="1">
        <v>52</v>
      </c>
      <c r="E251" s="1" t="s">
        <v>33</v>
      </c>
      <c r="F251" s="1" t="s">
        <v>499</v>
      </c>
      <c r="G251" s="1" t="s">
        <v>171</v>
      </c>
      <c r="H251" s="1" t="s">
        <v>298</v>
      </c>
      <c r="I251" s="1" t="s">
        <v>36</v>
      </c>
      <c r="J251" s="1" t="s">
        <v>172</v>
      </c>
      <c r="K251" s="1">
        <v>4</v>
      </c>
      <c r="L251" s="1">
        <v>271.5</v>
      </c>
      <c r="M251" s="1">
        <v>288.8</v>
      </c>
      <c r="N251" s="1">
        <v>70.099999999999994</v>
      </c>
      <c r="W251" s="1">
        <v>1.5449999999999999</v>
      </c>
      <c r="X251" s="1">
        <v>35.344650999999999</v>
      </c>
      <c r="Y251" s="1">
        <v>3536</v>
      </c>
      <c r="Z251" s="1">
        <v>5190</v>
      </c>
      <c r="AA251" s="1">
        <v>5023</v>
      </c>
      <c r="AB251" s="1" t="s">
        <v>48</v>
      </c>
      <c r="AC251" s="1" t="s">
        <v>76</v>
      </c>
      <c r="AD251" s="1">
        <v>72.504999999999995</v>
      </c>
      <c r="AE251" s="1">
        <v>73.869</v>
      </c>
      <c r="AF251" s="1">
        <v>1.4531763</v>
      </c>
      <c r="AG251" s="1">
        <v>222.447</v>
      </c>
    </row>
    <row r="252" spans="1:33" x14ac:dyDescent="0.2">
      <c r="A252" s="1" t="s">
        <v>342</v>
      </c>
      <c r="B252" s="1" t="s">
        <v>497</v>
      </c>
      <c r="C252" s="1" t="s">
        <v>498</v>
      </c>
      <c r="D252" s="1">
        <v>52</v>
      </c>
      <c r="E252" s="1" t="s">
        <v>33</v>
      </c>
      <c r="F252" s="1" t="s">
        <v>499</v>
      </c>
      <c r="G252" s="1" t="s">
        <v>171</v>
      </c>
      <c r="H252" s="1" t="s">
        <v>298</v>
      </c>
      <c r="I252" s="1" t="s">
        <v>36</v>
      </c>
      <c r="J252" s="1" t="s">
        <v>172</v>
      </c>
      <c r="K252" s="1">
        <v>5</v>
      </c>
      <c r="L252" s="1">
        <v>383.9</v>
      </c>
      <c r="M252" s="1">
        <v>403.7</v>
      </c>
      <c r="N252" s="1">
        <v>22.4</v>
      </c>
      <c r="W252" s="1">
        <v>1.5449999999999999</v>
      </c>
      <c r="X252" s="1">
        <v>43.148102700000003</v>
      </c>
      <c r="Y252" s="1">
        <v>4762</v>
      </c>
      <c r="Z252" s="1">
        <v>5585</v>
      </c>
      <c r="AA252" s="1">
        <v>6649</v>
      </c>
      <c r="AB252" s="1" t="s">
        <v>364</v>
      </c>
      <c r="AC252" s="1" t="s">
        <v>307</v>
      </c>
      <c r="AD252" s="1">
        <v>88.722999999999999</v>
      </c>
      <c r="AE252" s="1">
        <v>90.134</v>
      </c>
      <c r="AF252" s="1">
        <v>1.1709688</v>
      </c>
      <c r="AG252" s="1">
        <v>-28.41</v>
      </c>
    </row>
    <row r="253" spans="1:33" x14ac:dyDescent="0.2">
      <c r="A253" s="1" t="s">
        <v>342</v>
      </c>
      <c r="B253" s="1" t="s">
        <v>500</v>
      </c>
      <c r="C253" s="1" t="s">
        <v>501</v>
      </c>
      <c r="D253" s="1">
        <v>53</v>
      </c>
      <c r="E253" s="1" t="s">
        <v>33</v>
      </c>
      <c r="F253" s="1" t="s">
        <v>502</v>
      </c>
      <c r="G253" s="1" t="s">
        <v>173</v>
      </c>
      <c r="H253" s="1" t="s">
        <v>298</v>
      </c>
      <c r="I253" s="1" t="s">
        <v>36</v>
      </c>
      <c r="J253" s="1" t="s">
        <v>174</v>
      </c>
      <c r="K253" s="1">
        <v>1</v>
      </c>
      <c r="L253" s="1">
        <v>23.8</v>
      </c>
      <c r="M253" s="1">
        <v>43.6</v>
      </c>
      <c r="N253" s="1">
        <v>22.1</v>
      </c>
      <c r="O253" s="1">
        <v>3560</v>
      </c>
      <c r="P253" s="1">
        <v>2634</v>
      </c>
      <c r="Q253" s="1" t="s">
        <v>459</v>
      </c>
      <c r="R253" s="1" t="s">
        <v>45</v>
      </c>
      <c r="S253" s="1">
        <v>66.671999999999997</v>
      </c>
      <c r="T253" s="1">
        <v>0.73879260000000002</v>
      </c>
      <c r="U253" s="1">
        <v>-1.1279999999999999</v>
      </c>
      <c r="W253" s="1">
        <v>1.08</v>
      </c>
      <c r="X253" s="1">
        <v>9.3275731000000004</v>
      </c>
      <c r="AE253" s="1">
        <v>67.19</v>
      </c>
    </row>
    <row r="254" spans="1:33" x14ac:dyDescent="0.2">
      <c r="A254" s="1" t="s">
        <v>342</v>
      </c>
      <c r="B254" s="1" t="s">
        <v>500</v>
      </c>
      <c r="C254" s="1" t="s">
        <v>501</v>
      </c>
      <c r="D254" s="1">
        <v>53</v>
      </c>
      <c r="E254" s="1" t="s">
        <v>33</v>
      </c>
      <c r="F254" s="1" t="s">
        <v>502</v>
      </c>
      <c r="G254" s="1" t="s">
        <v>173</v>
      </c>
      <c r="H254" s="1" t="s">
        <v>298</v>
      </c>
      <c r="I254" s="1" t="s">
        <v>36</v>
      </c>
      <c r="J254" s="1" t="s">
        <v>174</v>
      </c>
      <c r="K254" s="1">
        <v>2</v>
      </c>
      <c r="L254" s="1">
        <v>93.9</v>
      </c>
      <c r="M254" s="1">
        <v>113.7</v>
      </c>
      <c r="N254" s="1">
        <v>22.1</v>
      </c>
      <c r="O254" s="1">
        <v>3546</v>
      </c>
      <c r="P254" s="1">
        <v>2618</v>
      </c>
      <c r="Q254" s="1" t="s">
        <v>407</v>
      </c>
      <c r="R254" s="1" t="s">
        <v>80</v>
      </c>
      <c r="S254" s="1">
        <v>66.531000000000006</v>
      </c>
      <c r="T254" s="1">
        <v>0.73873900000000003</v>
      </c>
      <c r="U254" s="1">
        <v>-1.2</v>
      </c>
      <c r="W254" s="1">
        <v>1.08</v>
      </c>
      <c r="X254" s="1">
        <v>9.3078810999999995</v>
      </c>
      <c r="AE254" s="1">
        <v>67.048000000000002</v>
      </c>
    </row>
    <row r="255" spans="1:33" x14ac:dyDescent="0.2">
      <c r="A255" s="1" t="s">
        <v>342</v>
      </c>
      <c r="B255" s="1" t="s">
        <v>500</v>
      </c>
      <c r="C255" s="1" t="s">
        <v>501</v>
      </c>
      <c r="D255" s="1">
        <v>53</v>
      </c>
      <c r="E255" s="1" t="s">
        <v>33</v>
      </c>
      <c r="F255" s="1" t="s">
        <v>502</v>
      </c>
      <c r="G255" s="1" t="s">
        <v>173</v>
      </c>
      <c r="H255" s="1" t="s">
        <v>298</v>
      </c>
      <c r="I255" s="1" t="s">
        <v>36</v>
      </c>
      <c r="J255" s="1" t="s">
        <v>174</v>
      </c>
      <c r="K255" s="1">
        <v>3</v>
      </c>
      <c r="L255" s="1">
        <v>156.69999999999999</v>
      </c>
      <c r="M255" s="1">
        <v>179.2</v>
      </c>
      <c r="N255" s="1">
        <v>66.400000000000006</v>
      </c>
      <c r="O255" s="1">
        <v>3354</v>
      </c>
      <c r="P255" s="1">
        <v>2822</v>
      </c>
      <c r="Q255" s="1" t="s">
        <v>327</v>
      </c>
      <c r="R255" s="1" t="s">
        <v>54</v>
      </c>
      <c r="S255" s="1">
        <v>60.228999999999999</v>
      </c>
      <c r="T255" s="1">
        <v>0.84020240000000002</v>
      </c>
      <c r="U255" s="1">
        <v>135.982</v>
      </c>
      <c r="W255" s="1">
        <v>1.08</v>
      </c>
      <c r="X255" s="1">
        <v>8.4379904000000003</v>
      </c>
      <c r="AE255" s="1">
        <v>60.781999999999996</v>
      </c>
    </row>
    <row r="256" spans="1:33" x14ac:dyDescent="0.2">
      <c r="A256" s="1" t="s">
        <v>342</v>
      </c>
      <c r="B256" s="1" t="s">
        <v>500</v>
      </c>
      <c r="C256" s="1" t="s">
        <v>501</v>
      </c>
      <c r="D256" s="1">
        <v>53</v>
      </c>
      <c r="E256" s="1" t="s">
        <v>33</v>
      </c>
      <c r="F256" s="1" t="s">
        <v>502</v>
      </c>
      <c r="G256" s="1" t="s">
        <v>173</v>
      </c>
      <c r="H256" s="1" t="s">
        <v>298</v>
      </c>
      <c r="I256" s="1" t="s">
        <v>36</v>
      </c>
      <c r="J256" s="1" t="s">
        <v>174</v>
      </c>
      <c r="K256" s="1">
        <v>4</v>
      </c>
      <c r="L256" s="1">
        <v>271.3</v>
      </c>
      <c r="M256" s="1">
        <v>291.39999999999998</v>
      </c>
      <c r="N256" s="1">
        <v>68.099999999999994</v>
      </c>
      <c r="W256" s="1">
        <v>1.08</v>
      </c>
      <c r="X256" s="1">
        <v>34.689851300000001</v>
      </c>
      <c r="Y256" s="1">
        <v>2453</v>
      </c>
      <c r="Z256" s="1">
        <v>3940</v>
      </c>
      <c r="AA256" s="1">
        <v>3491</v>
      </c>
      <c r="AB256" s="1" t="s">
        <v>48</v>
      </c>
      <c r="AC256" s="1" t="s">
        <v>76</v>
      </c>
      <c r="AD256" s="1">
        <v>49.734000000000002</v>
      </c>
      <c r="AE256" s="1">
        <v>50.741</v>
      </c>
      <c r="AF256" s="1">
        <v>1.5957105</v>
      </c>
      <c r="AG256" s="1">
        <v>349.29500000000002</v>
      </c>
    </row>
    <row r="257" spans="1:33" x14ac:dyDescent="0.2">
      <c r="A257" s="1" t="s">
        <v>342</v>
      </c>
      <c r="B257" s="1" t="s">
        <v>500</v>
      </c>
      <c r="C257" s="1" t="s">
        <v>501</v>
      </c>
      <c r="D257" s="1">
        <v>53</v>
      </c>
      <c r="E257" s="1" t="s">
        <v>33</v>
      </c>
      <c r="F257" s="1" t="s">
        <v>502</v>
      </c>
      <c r="G257" s="1" t="s">
        <v>173</v>
      </c>
      <c r="H257" s="1" t="s">
        <v>298</v>
      </c>
      <c r="I257" s="1" t="s">
        <v>36</v>
      </c>
      <c r="J257" s="1" t="s">
        <v>174</v>
      </c>
      <c r="K257" s="1">
        <v>5</v>
      </c>
      <c r="L257" s="1">
        <v>383.8</v>
      </c>
      <c r="M257" s="1">
        <v>403.6</v>
      </c>
      <c r="N257" s="1">
        <v>22.6</v>
      </c>
      <c r="W257" s="1">
        <v>1.08</v>
      </c>
      <c r="X257" s="1">
        <v>61.514122200000003</v>
      </c>
      <c r="Y257" s="1">
        <v>4713</v>
      </c>
      <c r="Z257" s="1">
        <v>5522</v>
      </c>
      <c r="AA257" s="1">
        <v>6592</v>
      </c>
      <c r="AB257" s="1" t="s">
        <v>155</v>
      </c>
      <c r="AC257" s="1" t="s">
        <v>158</v>
      </c>
      <c r="AD257" s="1">
        <v>88.418999999999997</v>
      </c>
      <c r="AE257" s="1">
        <v>89.825999999999993</v>
      </c>
      <c r="AF257" s="1">
        <v>1.1710687</v>
      </c>
      <c r="AG257" s="1">
        <v>-28.41</v>
      </c>
    </row>
    <row r="258" spans="1:33" x14ac:dyDescent="0.2">
      <c r="A258" s="1" t="s">
        <v>342</v>
      </c>
      <c r="B258" s="1" t="s">
        <v>334</v>
      </c>
      <c r="C258" s="1" t="s">
        <v>503</v>
      </c>
      <c r="D258" s="1">
        <v>54</v>
      </c>
      <c r="E258" s="1" t="s">
        <v>33</v>
      </c>
      <c r="F258" s="1" t="s">
        <v>504</v>
      </c>
      <c r="G258" s="1" t="s">
        <v>175</v>
      </c>
      <c r="H258" s="1" t="s">
        <v>298</v>
      </c>
      <c r="I258" s="1" t="s">
        <v>36</v>
      </c>
      <c r="J258" s="1" t="s">
        <v>176</v>
      </c>
      <c r="K258" s="1">
        <v>1</v>
      </c>
      <c r="L258" s="1">
        <v>23.8</v>
      </c>
      <c r="M258" s="1">
        <v>43.7</v>
      </c>
      <c r="N258" s="1">
        <v>22.1</v>
      </c>
      <c r="O258" s="1">
        <v>3541</v>
      </c>
      <c r="P258" s="1">
        <v>2620</v>
      </c>
      <c r="Q258" s="1" t="s">
        <v>407</v>
      </c>
      <c r="R258" s="1" t="s">
        <v>46</v>
      </c>
      <c r="S258" s="1">
        <v>66.353999999999999</v>
      </c>
      <c r="T258" s="1">
        <v>0.73870290000000005</v>
      </c>
      <c r="U258" s="1">
        <v>-1.282</v>
      </c>
      <c r="W258" s="1">
        <v>1.3089999999999999</v>
      </c>
      <c r="X258" s="1">
        <v>7.6590240999999999</v>
      </c>
      <c r="AE258" s="1">
        <v>66.869</v>
      </c>
    </row>
    <row r="259" spans="1:33" x14ac:dyDescent="0.2">
      <c r="A259" s="1" t="s">
        <v>342</v>
      </c>
      <c r="B259" s="1" t="s">
        <v>334</v>
      </c>
      <c r="C259" s="1" t="s">
        <v>503</v>
      </c>
      <c r="D259" s="1">
        <v>54</v>
      </c>
      <c r="E259" s="1" t="s">
        <v>33</v>
      </c>
      <c r="F259" s="1" t="s">
        <v>504</v>
      </c>
      <c r="G259" s="1" t="s">
        <v>175</v>
      </c>
      <c r="H259" s="1" t="s">
        <v>298</v>
      </c>
      <c r="I259" s="1" t="s">
        <v>36</v>
      </c>
      <c r="J259" s="1" t="s">
        <v>176</v>
      </c>
      <c r="K259" s="1">
        <v>2</v>
      </c>
      <c r="L259" s="1">
        <v>93.7</v>
      </c>
      <c r="M259" s="1">
        <v>113.5</v>
      </c>
      <c r="N259" s="1">
        <v>22.4</v>
      </c>
      <c r="O259" s="1">
        <v>3544</v>
      </c>
      <c r="P259" s="1">
        <v>2618</v>
      </c>
      <c r="Q259" s="1" t="s">
        <v>357</v>
      </c>
      <c r="R259" s="1" t="s">
        <v>98</v>
      </c>
      <c r="S259" s="1">
        <v>66.602000000000004</v>
      </c>
      <c r="T259" s="1">
        <v>0.73876339999999996</v>
      </c>
      <c r="U259" s="1">
        <v>-1.2</v>
      </c>
      <c r="W259" s="1">
        <v>1.3089999999999999</v>
      </c>
      <c r="X259" s="1">
        <v>7.6877244999999998</v>
      </c>
      <c r="AE259" s="1">
        <v>67.119</v>
      </c>
    </row>
    <row r="260" spans="1:33" x14ac:dyDescent="0.2">
      <c r="A260" s="1" t="s">
        <v>342</v>
      </c>
      <c r="B260" s="1" t="s">
        <v>334</v>
      </c>
      <c r="C260" s="1" t="s">
        <v>503</v>
      </c>
      <c r="D260" s="1">
        <v>54</v>
      </c>
      <c r="E260" s="1" t="s">
        <v>33</v>
      </c>
      <c r="F260" s="1" t="s">
        <v>504</v>
      </c>
      <c r="G260" s="1" t="s">
        <v>175</v>
      </c>
      <c r="H260" s="1" t="s">
        <v>298</v>
      </c>
      <c r="I260" s="1" t="s">
        <v>36</v>
      </c>
      <c r="J260" s="1" t="s">
        <v>176</v>
      </c>
      <c r="K260" s="1">
        <v>3</v>
      </c>
      <c r="L260" s="1">
        <v>156.80000000000001</v>
      </c>
      <c r="M260" s="1">
        <v>179.3</v>
      </c>
      <c r="N260" s="1">
        <v>67.099999999999994</v>
      </c>
      <c r="O260" s="1">
        <v>4115</v>
      </c>
      <c r="P260" s="1">
        <v>3225</v>
      </c>
      <c r="Q260" s="1" t="s">
        <v>322</v>
      </c>
      <c r="R260" s="1" t="s">
        <v>81</v>
      </c>
      <c r="S260" s="1">
        <v>73.497</v>
      </c>
      <c r="T260" s="1">
        <v>0.7828524</v>
      </c>
      <c r="U260" s="1">
        <v>58.408000000000001</v>
      </c>
      <c r="W260" s="1">
        <v>1.3089999999999999</v>
      </c>
      <c r="X260" s="1">
        <v>8.4902610999999997</v>
      </c>
      <c r="AE260" s="1">
        <v>74.126000000000005</v>
      </c>
    </row>
    <row r="261" spans="1:33" x14ac:dyDescent="0.2">
      <c r="A261" s="1" t="s">
        <v>342</v>
      </c>
      <c r="B261" s="1" t="s">
        <v>334</v>
      </c>
      <c r="C261" s="1" t="s">
        <v>503</v>
      </c>
      <c r="D261" s="1">
        <v>54</v>
      </c>
      <c r="E261" s="1" t="s">
        <v>33</v>
      </c>
      <c r="F261" s="1" t="s">
        <v>504</v>
      </c>
      <c r="G261" s="1" t="s">
        <v>175</v>
      </c>
      <c r="H261" s="1" t="s">
        <v>298</v>
      </c>
      <c r="I261" s="1" t="s">
        <v>36</v>
      </c>
      <c r="J261" s="1" t="s">
        <v>176</v>
      </c>
      <c r="K261" s="1">
        <v>4</v>
      </c>
      <c r="L261" s="1">
        <v>271.5</v>
      </c>
      <c r="M261" s="1">
        <v>290.5</v>
      </c>
      <c r="N261" s="1">
        <v>68.900000000000006</v>
      </c>
      <c r="W261" s="1">
        <v>1.3089999999999999</v>
      </c>
      <c r="X261" s="1">
        <v>33.499606800000002</v>
      </c>
      <c r="Y261" s="1">
        <v>2870</v>
      </c>
      <c r="Z261" s="1">
        <v>3863</v>
      </c>
      <c r="AA261" s="1">
        <v>4081</v>
      </c>
      <c r="AB261" s="1" t="s">
        <v>48</v>
      </c>
      <c r="AC261" s="1" t="s">
        <v>76</v>
      </c>
      <c r="AD261" s="1">
        <v>58.326999999999998</v>
      </c>
      <c r="AE261" s="1">
        <v>59.356000000000002</v>
      </c>
      <c r="AF261" s="1">
        <v>1.3362296</v>
      </c>
      <c r="AG261" s="1">
        <v>118.071</v>
      </c>
    </row>
    <row r="262" spans="1:33" x14ac:dyDescent="0.2">
      <c r="A262" s="1" t="s">
        <v>342</v>
      </c>
      <c r="B262" s="1" t="s">
        <v>334</v>
      </c>
      <c r="C262" s="1" t="s">
        <v>503</v>
      </c>
      <c r="D262" s="1">
        <v>54</v>
      </c>
      <c r="E262" s="1" t="s">
        <v>33</v>
      </c>
      <c r="F262" s="1" t="s">
        <v>504</v>
      </c>
      <c r="G262" s="1" t="s">
        <v>175</v>
      </c>
      <c r="H262" s="1" t="s">
        <v>298</v>
      </c>
      <c r="I262" s="1" t="s">
        <v>36</v>
      </c>
      <c r="J262" s="1" t="s">
        <v>176</v>
      </c>
      <c r="K262" s="1">
        <v>5</v>
      </c>
      <c r="L262" s="1">
        <v>383.9</v>
      </c>
      <c r="M262" s="1">
        <v>403.7</v>
      </c>
      <c r="N262" s="1">
        <v>22.4</v>
      </c>
      <c r="W262" s="1">
        <v>1.3089999999999999</v>
      </c>
      <c r="X262" s="1">
        <v>50.8392415</v>
      </c>
      <c r="Y262" s="1">
        <v>4760</v>
      </c>
      <c r="Z262" s="1">
        <v>5582</v>
      </c>
      <c r="AA262" s="1">
        <v>6644</v>
      </c>
      <c r="AB262" s="1" t="s">
        <v>77</v>
      </c>
      <c r="AC262" s="1" t="s">
        <v>67</v>
      </c>
      <c r="AD262" s="1">
        <v>88.57</v>
      </c>
      <c r="AE262" s="1">
        <v>89.978999999999999</v>
      </c>
      <c r="AF262" s="1">
        <v>1.1710791</v>
      </c>
      <c r="AG262" s="1">
        <v>-28.41</v>
      </c>
    </row>
    <row r="263" spans="1:33" x14ac:dyDescent="0.2">
      <c r="A263" s="1" t="s">
        <v>342</v>
      </c>
      <c r="B263" s="1" t="s">
        <v>505</v>
      </c>
      <c r="C263" s="1" t="s">
        <v>506</v>
      </c>
      <c r="D263" s="1">
        <v>55</v>
      </c>
      <c r="E263" s="1" t="s">
        <v>33</v>
      </c>
      <c r="F263" s="1" t="s">
        <v>50</v>
      </c>
      <c r="G263" s="1" t="s">
        <v>177</v>
      </c>
      <c r="H263" s="1" t="s">
        <v>298</v>
      </c>
      <c r="I263" s="1" t="s">
        <v>36</v>
      </c>
      <c r="J263" s="1" t="s">
        <v>178</v>
      </c>
      <c r="K263" s="1">
        <v>1</v>
      </c>
      <c r="L263" s="1">
        <v>23.8</v>
      </c>
      <c r="M263" s="1">
        <v>43.6</v>
      </c>
      <c r="N263" s="1">
        <v>22.1</v>
      </c>
      <c r="O263" s="1">
        <v>3538</v>
      </c>
      <c r="P263" s="1">
        <v>2618</v>
      </c>
      <c r="Q263" s="1" t="s">
        <v>394</v>
      </c>
      <c r="R263" s="1" t="s">
        <v>53</v>
      </c>
      <c r="S263" s="1">
        <v>66.332999999999998</v>
      </c>
      <c r="T263" s="1">
        <v>0.73878580000000005</v>
      </c>
      <c r="U263" s="1">
        <v>-1.27</v>
      </c>
      <c r="W263" s="1">
        <v>1.26</v>
      </c>
      <c r="X263" s="1">
        <v>7.9543929999999996</v>
      </c>
      <c r="AE263" s="1">
        <v>66.847999999999999</v>
      </c>
    </row>
    <row r="264" spans="1:33" x14ac:dyDescent="0.2">
      <c r="A264" s="1" t="s">
        <v>342</v>
      </c>
      <c r="B264" s="1" t="s">
        <v>505</v>
      </c>
      <c r="C264" s="1" t="s">
        <v>506</v>
      </c>
      <c r="D264" s="1">
        <v>55</v>
      </c>
      <c r="E264" s="1" t="s">
        <v>33</v>
      </c>
      <c r="F264" s="1" t="s">
        <v>50</v>
      </c>
      <c r="G264" s="1" t="s">
        <v>177</v>
      </c>
      <c r="H264" s="1" t="s">
        <v>298</v>
      </c>
      <c r="I264" s="1" t="s">
        <v>36</v>
      </c>
      <c r="J264" s="1" t="s">
        <v>178</v>
      </c>
      <c r="K264" s="1">
        <v>2</v>
      </c>
      <c r="L264" s="1">
        <v>93.8</v>
      </c>
      <c r="M264" s="1">
        <v>113.6</v>
      </c>
      <c r="N264" s="1">
        <v>22.1</v>
      </c>
      <c r="O264" s="1">
        <v>3575</v>
      </c>
      <c r="P264" s="1">
        <v>2644</v>
      </c>
      <c r="Q264" s="1" t="s">
        <v>357</v>
      </c>
      <c r="R264" s="1" t="s">
        <v>98</v>
      </c>
      <c r="S264" s="1">
        <v>66.66</v>
      </c>
      <c r="T264" s="1">
        <v>0.73883790000000005</v>
      </c>
      <c r="U264" s="1">
        <v>-1.2</v>
      </c>
      <c r="W264" s="1">
        <v>1.26</v>
      </c>
      <c r="X264" s="1">
        <v>7.9936417000000004</v>
      </c>
      <c r="AE264" s="1">
        <v>67.177999999999997</v>
      </c>
    </row>
    <row r="265" spans="1:33" x14ac:dyDescent="0.2">
      <c r="A265" s="1" t="s">
        <v>342</v>
      </c>
      <c r="B265" s="1" t="s">
        <v>505</v>
      </c>
      <c r="C265" s="1" t="s">
        <v>506</v>
      </c>
      <c r="D265" s="1">
        <v>55</v>
      </c>
      <c r="E265" s="1" t="s">
        <v>33</v>
      </c>
      <c r="F265" s="1" t="s">
        <v>50</v>
      </c>
      <c r="G265" s="1" t="s">
        <v>177</v>
      </c>
      <c r="H265" s="1" t="s">
        <v>298</v>
      </c>
      <c r="I265" s="1" t="s">
        <v>36</v>
      </c>
      <c r="J265" s="1" t="s">
        <v>178</v>
      </c>
      <c r="K265" s="1">
        <v>3</v>
      </c>
      <c r="L265" s="1">
        <v>156.4</v>
      </c>
      <c r="M265" s="1">
        <v>179</v>
      </c>
      <c r="N265" s="1">
        <v>67.599999999999994</v>
      </c>
      <c r="O265" s="1">
        <v>4534</v>
      </c>
      <c r="P265" s="1">
        <v>3368</v>
      </c>
      <c r="Q265" s="1" t="s">
        <v>322</v>
      </c>
      <c r="R265" s="1" t="s">
        <v>81</v>
      </c>
      <c r="S265" s="1">
        <v>80.028000000000006</v>
      </c>
      <c r="T265" s="1">
        <v>0.74205790000000005</v>
      </c>
      <c r="U265" s="1">
        <v>3.153</v>
      </c>
      <c r="W265" s="1">
        <v>1.26</v>
      </c>
      <c r="X265" s="1">
        <v>9.6007572999999997</v>
      </c>
      <c r="AE265" s="1">
        <v>80.683999999999997</v>
      </c>
    </row>
    <row r="266" spans="1:33" x14ac:dyDescent="0.2">
      <c r="A266" s="1" t="s">
        <v>342</v>
      </c>
      <c r="B266" s="1" t="s">
        <v>505</v>
      </c>
      <c r="C266" s="1" t="s">
        <v>506</v>
      </c>
      <c r="D266" s="1">
        <v>55</v>
      </c>
      <c r="E266" s="1" t="s">
        <v>33</v>
      </c>
      <c r="F266" s="1" t="s">
        <v>50</v>
      </c>
      <c r="G266" s="1" t="s">
        <v>177</v>
      </c>
      <c r="H266" s="1" t="s">
        <v>298</v>
      </c>
      <c r="I266" s="1" t="s">
        <v>36</v>
      </c>
      <c r="J266" s="1" t="s">
        <v>178</v>
      </c>
      <c r="K266" s="1">
        <v>4</v>
      </c>
      <c r="L266" s="1">
        <v>271.10000000000002</v>
      </c>
      <c r="M266" s="1">
        <v>288.89999999999998</v>
      </c>
      <c r="N266" s="1">
        <v>69.400000000000006</v>
      </c>
      <c r="W266" s="1">
        <v>1.26</v>
      </c>
      <c r="X266" s="1">
        <v>39.916662700000003</v>
      </c>
      <c r="Y266" s="1">
        <v>3294</v>
      </c>
      <c r="Z266" s="1">
        <v>3910</v>
      </c>
      <c r="AA266" s="1">
        <v>4680</v>
      </c>
      <c r="AB266" s="1" t="s">
        <v>48</v>
      </c>
      <c r="AC266" s="1" t="s">
        <v>301</v>
      </c>
      <c r="AD266" s="1">
        <v>66.975999999999999</v>
      </c>
      <c r="AE266" s="1">
        <v>68.05</v>
      </c>
      <c r="AF266" s="1">
        <v>1.1765779999999999</v>
      </c>
      <c r="AG266" s="1">
        <v>-24.109000000000002</v>
      </c>
    </row>
    <row r="267" spans="1:33" x14ac:dyDescent="0.2">
      <c r="A267" s="1" t="s">
        <v>342</v>
      </c>
      <c r="B267" s="1" t="s">
        <v>505</v>
      </c>
      <c r="C267" s="1" t="s">
        <v>506</v>
      </c>
      <c r="D267" s="1">
        <v>55</v>
      </c>
      <c r="E267" s="1" t="s">
        <v>33</v>
      </c>
      <c r="F267" s="1" t="s">
        <v>50</v>
      </c>
      <c r="G267" s="1" t="s">
        <v>177</v>
      </c>
      <c r="H267" s="1" t="s">
        <v>298</v>
      </c>
      <c r="I267" s="1" t="s">
        <v>36</v>
      </c>
      <c r="J267" s="1" t="s">
        <v>178</v>
      </c>
      <c r="K267" s="1">
        <v>5</v>
      </c>
      <c r="L267" s="1">
        <v>384</v>
      </c>
      <c r="M267" s="1">
        <v>387.5</v>
      </c>
      <c r="N267" s="1">
        <v>22.4</v>
      </c>
      <c r="W267" s="1">
        <v>1.26</v>
      </c>
      <c r="X267" s="1">
        <v>52.922286700000001</v>
      </c>
      <c r="Y267" s="1">
        <v>4733</v>
      </c>
      <c r="Z267" s="1">
        <v>5543</v>
      </c>
      <c r="AA267" s="1">
        <v>6623</v>
      </c>
      <c r="AB267" s="1" t="s">
        <v>387</v>
      </c>
      <c r="AC267" s="1" t="s">
        <v>158</v>
      </c>
      <c r="AD267" s="1">
        <v>88.747</v>
      </c>
      <c r="AE267" s="1">
        <v>90.159000000000006</v>
      </c>
      <c r="AF267" s="1">
        <v>1.1709963999999999</v>
      </c>
      <c r="AG267" s="1">
        <v>-28.41</v>
      </c>
    </row>
    <row r="268" spans="1:33" x14ac:dyDescent="0.2">
      <c r="A268" s="1" t="s">
        <v>342</v>
      </c>
      <c r="B268" s="1" t="s">
        <v>335</v>
      </c>
      <c r="C268" s="1" t="s">
        <v>507</v>
      </c>
      <c r="D268" s="1">
        <v>56</v>
      </c>
      <c r="E268" s="1" t="s">
        <v>33</v>
      </c>
      <c r="F268" s="1" t="s">
        <v>508</v>
      </c>
      <c r="G268" s="1" t="s">
        <v>179</v>
      </c>
      <c r="H268" s="1" t="s">
        <v>298</v>
      </c>
      <c r="I268" s="1" t="s">
        <v>36</v>
      </c>
      <c r="J268" s="1" t="s">
        <v>180</v>
      </c>
      <c r="K268" s="1">
        <v>1</v>
      </c>
      <c r="L268" s="1">
        <v>23.8</v>
      </c>
      <c r="M268" s="1">
        <v>43.6</v>
      </c>
      <c r="N268" s="1">
        <v>22.1</v>
      </c>
      <c r="O268" s="1">
        <v>3531</v>
      </c>
      <c r="P268" s="1">
        <v>2612</v>
      </c>
      <c r="Q268" s="1" t="s">
        <v>459</v>
      </c>
      <c r="R268" s="1" t="s">
        <v>53</v>
      </c>
      <c r="S268" s="1">
        <v>66.332999999999998</v>
      </c>
      <c r="T268" s="1">
        <v>0.73876580000000003</v>
      </c>
      <c r="U268" s="1">
        <v>-1.157</v>
      </c>
      <c r="W268" s="1">
        <v>1.468</v>
      </c>
      <c r="X268" s="1">
        <v>6.8273523999999997</v>
      </c>
      <c r="AE268" s="1">
        <v>66.847999999999999</v>
      </c>
    </row>
    <row r="269" spans="1:33" x14ac:dyDescent="0.2">
      <c r="A269" s="1" t="s">
        <v>342</v>
      </c>
      <c r="B269" s="1" t="s">
        <v>335</v>
      </c>
      <c r="C269" s="1" t="s">
        <v>507</v>
      </c>
      <c r="D269" s="1">
        <v>56</v>
      </c>
      <c r="E269" s="1" t="s">
        <v>33</v>
      </c>
      <c r="F269" s="1" t="s">
        <v>508</v>
      </c>
      <c r="G269" s="1" t="s">
        <v>179</v>
      </c>
      <c r="H269" s="1" t="s">
        <v>298</v>
      </c>
      <c r="I269" s="1" t="s">
        <v>36</v>
      </c>
      <c r="J269" s="1" t="s">
        <v>180</v>
      </c>
      <c r="K269" s="1">
        <v>2</v>
      </c>
      <c r="L269" s="1">
        <v>93.8</v>
      </c>
      <c r="M269" s="1">
        <v>113.7</v>
      </c>
      <c r="N269" s="1">
        <v>22.1</v>
      </c>
      <c r="O269" s="1">
        <v>3580</v>
      </c>
      <c r="P269" s="1">
        <v>2648</v>
      </c>
      <c r="Q269" s="1" t="s">
        <v>407</v>
      </c>
      <c r="R269" s="1" t="s">
        <v>81</v>
      </c>
      <c r="S269" s="1">
        <v>66.637</v>
      </c>
      <c r="T269" s="1">
        <v>0.73873390000000005</v>
      </c>
      <c r="U269" s="1">
        <v>-1.2</v>
      </c>
      <c r="W269" s="1">
        <v>1.468</v>
      </c>
      <c r="X269" s="1">
        <v>6.8586989999999997</v>
      </c>
      <c r="AE269" s="1">
        <v>67.155000000000001</v>
      </c>
    </row>
    <row r="270" spans="1:33" x14ac:dyDescent="0.2">
      <c r="A270" s="1" t="s">
        <v>342</v>
      </c>
      <c r="B270" s="1" t="s">
        <v>335</v>
      </c>
      <c r="C270" s="1" t="s">
        <v>507</v>
      </c>
      <c r="D270" s="1">
        <v>56</v>
      </c>
      <c r="E270" s="1" t="s">
        <v>33</v>
      </c>
      <c r="F270" s="1" t="s">
        <v>508</v>
      </c>
      <c r="G270" s="1" t="s">
        <v>179</v>
      </c>
      <c r="H270" s="1" t="s">
        <v>298</v>
      </c>
      <c r="I270" s="1" t="s">
        <v>36</v>
      </c>
      <c r="J270" s="1" t="s">
        <v>180</v>
      </c>
      <c r="K270" s="1">
        <v>3</v>
      </c>
      <c r="L270" s="1">
        <v>156.69999999999999</v>
      </c>
      <c r="M270" s="1">
        <v>179.4</v>
      </c>
      <c r="N270" s="1">
        <v>67.599999999999994</v>
      </c>
      <c r="O270" s="1">
        <v>4596</v>
      </c>
      <c r="P270" s="1">
        <v>3510</v>
      </c>
      <c r="Q270" s="1" t="s">
        <v>327</v>
      </c>
      <c r="R270" s="1" t="s">
        <v>80</v>
      </c>
      <c r="S270" s="1">
        <v>81.593999999999994</v>
      </c>
      <c r="T270" s="1">
        <v>0.7628878</v>
      </c>
      <c r="U270" s="1">
        <v>31.457000000000001</v>
      </c>
      <c r="W270" s="1">
        <v>1.468</v>
      </c>
      <c r="X270" s="1">
        <v>8.4030716000000005</v>
      </c>
      <c r="AE270" s="1">
        <v>82.275999999999996</v>
      </c>
    </row>
    <row r="271" spans="1:33" x14ac:dyDescent="0.2">
      <c r="A271" s="1" t="s">
        <v>342</v>
      </c>
      <c r="B271" s="1" t="s">
        <v>335</v>
      </c>
      <c r="C271" s="1" t="s">
        <v>507</v>
      </c>
      <c r="D271" s="1">
        <v>56</v>
      </c>
      <c r="E271" s="1" t="s">
        <v>33</v>
      </c>
      <c r="F271" s="1" t="s">
        <v>508</v>
      </c>
      <c r="G271" s="1" t="s">
        <v>179</v>
      </c>
      <c r="H271" s="1" t="s">
        <v>298</v>
      </c>
      <c r="I271" s="1" t="s">
        <v>36</v>
      </c>
      <c r="J271" s="1" t="s">
        <v>180</v>
      </c>
      <c r="K271" s="1">
        <v>4</v>
      </c>
      <c r="L271" s="1">
        <v>271.3</v>
      </c>
      <c r="M271" s="1">
        <v>288.8</v>
      </c>
      <c r="N271" s="1">
        <v>70.400000000000006</v>
      </c>
      <c r="W271" s="1">
        <v>1.468</v>
      </c>
      <c r="X271" s="1">
        <v>36.915103799999997</v>
      </c>
      <c r="Y271" s="1">
        <v>3514</v>
      </c>
      <c r="Z271" s="1">
        <v>4433</v>
      </c>
      <c r="AA271" s="1">
        <v>4992</v>
      </c>
      <c r="AB271" s="1" t="s">
        <v>48</v>
      </c>
      <c r="AC271" s="1" t="s">
        <v>301</v>
      </c>
      <c r="AD271" s="1">
        <v>72.097999999999999</v>
      </c>
      <c r="AE271" s="1">
        <v>73.307000000000002</v>
      </c>
      <c r="AF271" s="1">
        <v>1.2494403999999999</v>
      </c>
      <c r="AG271" s="1">
        <v>40.832999999999998</v>
      </c>
    </row>
    <row r="272" spans="1:33" x14ac:dyDescent="0.2">
      <c r="A272" s="1" t="s">
        <v>342</v>
      </c>
      <c r="B272" s="1" t="s">
        <v>335</v>
      </c>
      <c r="C272" s="1" t="s">
        <v>507</v>
      </c>
      <c r="D272" s="1">
        <v>56</v>
      </c>
      <c r="E272" s="1" t="s">
        <v>33</v>
      </c>
      <c r="F272" s="1" t="s">
        <v>508</v>
      </c>
      <c r="G272" s="1" t="s">
        <v>179</v>
      </c>
      <c r="H272" s="1" t="s">
        <v>298</v>
      </c>
      <c r="I272" s="1" t="s">
        <v>36</v>
      </c>
      <c r="J272" s="1" t="s">
        <v>180</v>
      </c>
      <c r="K272" s="1">
        <v>5</v>
      </c>
      <c r="L272" s="1">
        <v>383.9</v>
      </c>
      <c r="M272" s="1">
        <v>403.7</v>
      </c>
      <c r="N272" s="1">
        <v>22.6</v>
      </c>
      <c r="W272" s="1">
        <v>1.468</v>
      </c>
      <c r="X272" s="1">
        <v>45.522677299999998</v>
      </c>
      <c r="Y272" s="1">
        <v>4772</v>
      </c>
      <c r="Z272" s="1">
        <v>5596</v>
      </c>
      <c r="AA272" s="1">
        <v>6662</v>
      </c>
      <c r="AB272" s="1" t="s">
        <v>364</v>
      </c>
      <c r="AC272" s="1" t="s">
        <v>371</v>
      </c>
      <c r="AD272" s="1">
        <v>88.94</v>
      </c>
      <c r="AE272" s="1">
        <v>90.355000000000004</v>
      </c>
      <c r="AF272" s="1">
        <v>1.1710130000000001</v>
      </c>
      <c r="AG272" s="1">
        <v>-28.41</v>
      </c>
    </row>
    <row r="273" spans="1:33" x14ac:dyDescent="0.2">
      <c r="A273" s="1" t="s">
        <v>342</v>
      </c>
      <c r="B273" s="1" t="s">
        <v>336</v>
      </c>
      <c r="C273" s="1" t="s">
        <v>509</v>
      </c>
      <c r="D273" s="1">
        <v>57</v>
      </c>
      <c r="E273" s="1" t="s">
        <v>33</v>
      </c>
      <c r="F273" s="1" t="s">
        <v>510</v>
      </c>
      <c r="G273" s="1" t="s">
        <v>181</v>
      </c>
      <c r="H273" s="1" t="s">
        <v>298</v>
      </c>
      <c r="I273" s="1" t="s">
        <v>36</v>
      </c>
      <c r="J273" s="1" t="s">
        <v>182</v>
      </c>
      <c r="K273" s="1">
        <v>1</v>
      </c>
      <c r="L273" s="1">
        <v>23.8</v>
      </c>
      <c r="M273" s="1">
        <v>43.6</v>
      </c>
      <c r="N273" s="1">
        <v>22.1</v>
      </c>
      <c r="O273" s="1">
        <v>3538</v>
      </c>
      <c r="P273" s="1">
        <v>2618</v>
      </c>
      <c r="Q273" s="1" t="s">
        <v>459</v>
      </c>
      <c r="R273" s="1" t="s">
        <v>46</v>
      </c>
      <c r="S273" s="1">
        <v>66.284999999999997</v>
      </c>
      <c r="T273" s="1">
        <v>0.73873169999999999</v>
      </c>
      <c r="U273" s="1">
        <v>-1.258</v>
      </c>
      <c r="W273" s="1">
        <v>1.389</v>
      </c>
      <c r="X273" s="1">
        <v>7.2104977000000003</v>
      </c>
      <c r="AE273" s="1">
        <v>66.8</v>
      </c>
    </row>
    <row r="274" spans="1:33" x14ac:dyDescent="0.2">
      <c r="A274" s="1" t="s">
        <v>342</v>
      </c>
      <c r="B274" s="1" t="s">
        <v>336</v>
      </c>
      <c r="C274" s="1" t="s">
        <v>509</v>
      </c>
      <c r="D274" s="1">
        <v>57</v>
      </c>
      <c r="E274" s="1" t="s">
        <v>33</v>
      </c>
      <c r="F274" s="1" t="s">
        <v>510</v>
      </c>
      <c r="G274" s="1" t="s">
        <v>181</v>
      </c>
      <c r="H274" s="1" t="s">
        <v>298</v>
      </c>
      <c r="I274" s="1" t="s">
        <v>36</v>
      </c>
      <c r="J274" s="1" t="s">
        <v>182</v>
      </c>
      <c r="K274" s="1">
        <v>2</v>
      </c>
      <c r="L274" s="1">
        <v>93.8</v>
      </c>
      <c r="M274" s="1">
        <v>113.7</v>
      </c>
      <c r="N274" s="1">
        <v>22.1</v>
      </c>
      <c r="O274" s="1">
        <v>3562</v>
      </c>
      <c r="P274" s="1">
        <v>2632</v>
      </c>
      <c r="Q274" s="1" t="s">
        <v>407</v>
      </c>
      <c r="R274" s="1" t="s">
        <v>81</v>
      </c>
      <c r="S274" s="1">
        <v>66.58</v>
      </c>
      <c r="T274" s="1">
        <v>0.73877499999999996</v>
      </c>
      <c r="U274" s="1">
        <v>-1.2</v>
      </c>
      <c r="W274" s="1">
        <v>1.389</v>
      </c>
      <c r="X274" s="1">
        <v>7.2425110999999998</v>
      </c>
      <c r="AE274" s="1">
        <v>67.096999999999994</v>
      </c>
    </row>
    <row r="275" spans="1:33" x14ac:dyDescent="0.2">
      <c r="A275" s="1" t="s">
        <v>342</v>
      </c>
      <c r="B275" s="1" t="s">
        <v>336</v>
      </c>
      <c r="C275" s="1" t="s">
        <v>509</v>
      </c>
      <c r="D275" s="1">
        <v>57</v>
      </c>
      <c r="E275" s="1" t="s">
        <v>33</v>
      </c>
      <c r="F275" s="1" t="s">
        <v>510</v>
      </c>
      <c r="G275" s="1" t="s">
        <v>181</v>
      </c>
      <c r="H275" s="1" t="s">
        <v>298</v>
      </c>
      <c r="I275" s="1" t="s">
        <v>36</v>
      </c>
      <c r="J275" s="1" t="s">
        <v>182</v>
      </c>
      <c r="K275" s="1">
        <v>3</v>
      </c>
      <c r="L275" s="1">
        <v>156.69999999999999</v>
      </c>
      <c r="M275" s="1">
        <v>179.4</v>
      </c>
      <c r="N275" s="1">
        <v>67.400000000000006</v>
      </c>
      <c r="O275" s="1">
        <v>4212</v>
      </c>
      <c r="P275" s="1">
        <v>3170</v>
      </c>
      <c r="Q275" s="1" t="s">
        <v>327</v>
      </c>
      <c r="R275" s="1" t="s">
        <v>80</v>
      </c>
      <c r="S275" s="1">
        <v>74.944999999999993</v>
      </c>
      <c r="T275" s="1">
        <v>0.75178420000000001</v>
      </c>
      <c r="U275" s="1">
        <v>16.388000000000002</v>
      </c>
      <c r="W275" s="1">
        <v>1.389</v>
      </c>
      <c r="X275" s="1">
        <v>8.1564361000000005</v>
      </c>
      <c r="AE275" s="1">
        <v>75.563999999999993</v>
      </c>
    </row>
    <row r="276" spans="1:33" x14ac:dyDescent="0.2">
      <c r="A276" s="1" t="s">
        <v>342</v>
      </c>
      <c r="B276" s="1" t="s">
        <v>336</v>
      </c>
      <c r="C276" s="1" t="s">
        <v>509</v>
      </c>
      <c r="D276" s="1">
        <v>57</v>
      </c>
      <c r="E276" s="1" t="s">
        <v>33</v>
      </c>
      <c r="F276" s="1" t="s">
        <v>510</v>
      </c>
      <c r="G276" s="1" t="s">
        <v>181</v>
      </c>
      <c r="H276" s="1" t="s">
        <v>298</v>
      </c>
      <c r="I276" s="1" t="s">
        <v>36</v>
      </c>
      <c r="J276" s="1" t="s">
        <v>182</v>
      </c>
      <c r="K276" s="1">
        <v>4</v>
      </c>
      <c r="L276" s="1">
        <v>271.3</v>
      </c>
      <c r="M276" s="1">
        <v>289.39999999999998</v>
      </c>
      <c r="N276" s="1">
        <v>69.900000000000006</v>
      </c>
      <c r="W276" s="1">
        <v>1.389</v>
      </c>
      <c r="X276" s="1">
        <v>36.264111300000003</v>
      </c>
      <c r="Y276" s="1">
        <v>3285</v>
      </c>
      <c r="Z276" s="1">
        <v>3967</v>
      </c>
      <c r="AA276" s="1">
        <v>4666</v>
      </c>
      <c r="AB276" s="1" t="s">
        <v>48</v>
      </c>
      <c r="AC276" s="1" t="s">
        <v>76</v>
      </c>
      <c r="AD276" s="1">
        <v>67.063000000000002</v>
      </c>
      <c r="AE276" s="1">
        <v>68.153000000000006</v>
      </c>
      <c r="AF276" s="1">
        <v>1.1973457000000001</v>
      </c>
      <c r="AG276" s="1">
        <v>-5.625</v>
      </c>
    </row>
    <row r="277" spans="1:33" x14ac:dyDescent="0.2">
      <c r="A277" s="1" t="s">
        <v>342</v>
      </c>
      <c r="B277" s="1" t="s">
        <v>336</v>
      </c>
      <c r="C277" s="1" t="s">
        <v>509</v>
      </c>
      <c r="D277" s="1">
        <v>57</v>
      </c>
      <c r="E277" s="1" t="s">
        <v>33</v>
      </c>
      <c r="F277" s="1" t="s">
        <v>510</v>
      </c>
      <c r="G277" s="1" t="s">
        <v>181</v>
      </c>
      <c r="H277" s="1" t="s">
        <v>298</v>
      </c>
      <c r="I277" s="1" t="s">
        <v>36</v>
      </c>
      <c r="J277" s="1" t="s">
        <v>182</v>
      </c>
      <c r="K277" s="1">
        <v>5</v>
      </c>
      <c r="L277" s="1">
        <v>383.9</v>
      </c>
      <c r="M277" s="1">
        <v>403.7</v>
      </c>
      <c r="N277" s="1">
        <v>22.4</v>
      </c>
      <c r="W277" s="1">
        <v>1.389</v>
      </c>
      <c r="X277" s="1">
        <v>48.103528400000002</v>
      </c>
      <c r="Y277" s="1">
        <v>4768</v>
      </c>
      <c r="Z277" s="1">
        <v>5589</v>
      </c>
      <c r="AA277" s="1">
        <v>6664</v>
      </c>
      <c r="AB277" s="1" t="s">
        <v>387</v>
      </c>
      <c r="AC277" s="1" t="s">
        <v>67</v>
      </c>
      <c r="AD277" s="1">
        <v>88.924999999999997</v>
      </c>
      <c r="AE277" s="1">
        <v>90.338999999999999</v>
      </c>
      <c r="AF277" s="1">
        <v>1.1710369</v>
      </c>
      <c r="AG277" s="1">
        <v>-28.41</v>
      </c>
    </row>
    <row r="278" spans="1:33" x14ac:dyDescent="0.2">
      <c r="A278" s="1" t="s">
        <v>342</v>
      </c>
      <c r="B278" s="1" t="s">
        <v>511</v>
      </c>
      <c r="C278" s="1" t="s">
        <v>512</v>
      </c>
      <c r="D278" s="1">
        <v>58</v>
      </c>
      <c r="E278" s="1" t="s">
        <v>33</v>
      </c>
      <c r="F278" s="1" t="s">
        <v>513</v>
      </c>
      <c r="G278" s="1" t="s">
        <v>183</v>
      </c>
      <c r="H278" s="1" t="s">
        <v>298</v>
      </c>
      <c r="I278" s="1" t="s">
        <v>36</v>
      </c>
      <c r="J278" s="1" t="s">
        <v>184</v>
      </c>
      <c r="K278" s="1">
        <v>1</v>
      </c>
      <c r="L278" s="1">
        <v>23.8</v>
      </c>
      <c r="M278" s="1">
        <v>43.6</v>
      </c>
      <c r="N278" s="1">
        <v>22.1</v>
      </c>
      <c r="O278" s="1">
        <v>3532</v>
      </c>
      <c r="P278" s="1">
        <v>2612</v>
      </c>
      <c r="Q278" s="1" t="s">
        <v>459</v>
      </c>
      <c r="R278" s="1" t="s">
        <v>53</v>
      </c>
      <c r="S278" s="1">
        <v>66.290999999999997</v>
      </c>
      <c r="T278" s="1">
        <v>0.73874709999999999</v>
      </c>
      <c r="U278" s="1">
        <v>-1.1499999999999999</v>
      </c>
      <c r="W278" s="1">
        <v>1.1970000000000001</v>
      </c>
      <c r="X278" s="1">
        <v>8.3677515000000007</v>
      </c>
      <c r="AE278" s="1">
        <v>66.805999999999997</v>
      </c>
    </row>
    <row r="279" spans="1:33" x14ac:dyDescent="0.2">
      <c r="A279" s="1" t="s">
        <v>342</v>
      </c>
      <c r="B279" s="1" t="s">
        <v>511</v>
      </c>
      <c r="C279" s="1" t="s">
        <v>512</v>
      </c>
      <c r="D279" s="1">
        <v>58</v>
      </c>
      <c r="E279" s="1" t="s">
        <v>33</v>
      </c>
      <c r="F279" s="1" t="s">
        <v>513</v>
      </c>
      <c r="G279" s="1" t="s">
        <v>183</v>
      </c>
      <c r="H279" s="1" t="s">
        <v>298</v>
      </c>
      <c r="I279" s="1" t="s">
        <v>36</v>
      </c>
      <c r="J279" s="1" t="s">
        <v>184</v>
      </c>
      <c r="K279" s="1">
        <v>2</v>
      </c>
      <c r="L279" s="1">
        <v>93.8</v>
      </c>
      <c r="M279" s="1">
        <v>113.7</v>
      </c>
      <c r="N279" s="1">
        <v>22.1</v>
      </c>
      <c r="O279" s="1">
        <v>3582</v>
      </c>
      <c r="P279" s="1">
        <v>2650</v>
      </c>
      <c r="Q279" s="1" t="s">
        <v>407</v>
      </c>
      <c r="R279" s="1" t="s">
        <v>81</v>
      </c>
      <c r="S279" s="1">
        <v>66.622</v>
      </c>
      <c r="T279" s="1">
        <v>0.73871050000000005</v>
      </c>
      <c r="U279" s="1">
        <v>-1.2</v>
      </c>
      <c r="W279" s="1">
        <v>1.1970000000000001</v>
      </c>
      <c r="X279" s="1">
        <v>8.4096218999999994</v>
      </c>
      <c r="AE279" s="1">
        <v>67.14</v>
      </c>
    </row>
    <row r="280" spans="1:33" x14ac:dyDescent="0.2">
      <c r="A280" s="1" t="s">
        <v>342</v>
      </c>
      <c r="B280" s="1" t="s">
        <v>511</v>
      </c>
      <c r="C280" s="1" t="s">
        <v>512</v>
      </c>
      <c r="D280" s="1">
        <v>58</v>
      </c>
      <c r="E280" s="1" t="s">
        <v>33</v>
      </c>
      <c r="F280" s="1" t="s">
        <v>513</v>
      </c>
      <c r="G280" s="1" t="s">
        <v>183</v>
      </c>
      <c r="H280" s="1" t="s">
        <v>298</v>
      </c>
      <c r="I280" s="1" t="s">
        <v>36</v>
      </c>
      <c r="J280" s="1" t="s">
        <v>184</v>
      </c>
      <c r="K280" s="1">
        <v>3</v>
      </c>
      <c r="L280" s="1">
        <v>156.80000000000001</v>
      </c>
      <c r="M280" s="1">
        <v>179.3</v>
      </c>
      <c r="N280" s="1">
        <v>66.599999999999994</v>
      </c>
      <c r="O280" s="1">
        <v>3884</v>
      </c>
      <c r="P280" s="1">
        <v>2911</v>
      </c>
      <c r="Q280" s="1" t="s">
        <v>327</v>
      </c>
      <c r="R280" s="1" t="s">
        <v>80</v>
      </c>
      <c r="S280" s="1">
        <v>69.088999999999999</v>
      </c>
      <c r="T280" s="1">
        <v>0.7487627</v>
      </c>
      <c r="U280" s="1">
        <v>12.391</v>
      </c>
      <c r="W280" s="1">
        <v>1.1970000000000001</v>
      </c>
      <c r="X280" s="1">
        <v>8.7250116000000002</v>
      </c>
      <c r="AE280" s="1">
        <v>69.658000000000001</v>
      </c>
    </row>
    <row r="281" spans="1:33" x14ac:dyDescent="0.2">
      <c r="A281" s="1" t="s">
        <v>342</v>
      </c>
      <c r="B281" s="1" t="s">
        <v>511</v>
      </c>
      <c r="C281" s="1" t="s">
        <v>512</v>
      </c>
      <c r="D281" s="1">
        <v>58</v>
      </c>
      <c r="E281" s="1" t="s">
        <v>33</v>
      </c>
      <c r="F281" s="1" t="s">
        <v>513</v>
      </c>
      <c r="G281" s="1" t="s">
        <v>183</v>
      </c>
      <c r="H281" s="1" t="s">
        <v>298</v>
      </c>
      <c r="I281" s="1" t="s">
        <v>36</v>
      </c>
      <c r="J281" s="1" t="s">
        <v>184</v>
      </c>
      <c r="K281" s="1">
        <v>4</v>
      </c>
      <c r="L281" s="1">
        <v>271.39999999999998</v>
      </c>
      <c r="M281" s="1">
        <v>290.2</v>
      </c>
      <c r="N281" s="1">
        <v>68.900000000000006</v>
      </c>
      <c r="W281" s="1">
        <v>1.1970000000000001</v>
      </c>
      <c r="X281" s="1">
        <v>36.686859400000003</v>
      </c>
      <c r="Y281" s="1">
        <v>2879</v>
      </c>
      <c r="Z281" s="1">
        <v>3441</v>
      </c>
      <c r="AA281" s="1">
        <v>4094</v>
      </c>
      <c r="AB281" s="1" t="s">
        <v>48</v>
      </c>
      <c r="AC281" s="1" t="s">
        <v>301</v>
      </c>
      <c r="AD281" s="1">
        <v>58.497999999999998</v>
      </c>
      <c r="AE281" s="1">
        <v>59.442</v>
      </c>
      <c r="AF281" s="1">
        <v>1.1860837</v>
      </c>
      <c r="AG281" s="1">
        <v>-15.654</v>
      </c>
    </row>
    <row r="282" spans="1:33" x14ac:dyDescent="0.2">
      <c r="A282" s="1" t="s">
        <v>342</v>
      </c>
      <c r="B282" s="1" t="s">
        <v>511</v>
      </c>
      <c r="C282" s="1" t="s">
        <v>512</v>
      </c>
      <c r="D282" s="1">
        <v>58</v>
      </c>
      <c r="E282" s="1" t="s">
        <v>33</v>
      </c>
      <c r="F282" s="1" t="s">
        <v>513</v>
      </c>
      <c r="G282" s="1" t="s">
        <v>183</v>
      </c>
      <c r="H282" s="1" t="s">
        <v>298</v>
      </c>
      <c r="I282" s="1" t="s">
        <v>36</v>
      </c>
      <c r="J282" s="1" t="s">
        <v>184</v>
      </c>
      <c r="K282" s="1">
        <v>5</v>
      </c>
      <c r="L282" s="1">
        <v>384</v>
      </c>
      <c r="M282" s="1">
        <v>386.3</v>
      </c>
      <c r="N282" s="1">
        <v>22.4</v>
      </c>
      <c r="W282" s="1">
        <v>1.1970000000000001</v>
      </c>
      <c r="X282" s="1">
        <v>55.869332200000002</v>
      </c>
      <c r="Y282" s="1">
        <v>4745</v>
      </c>
      <c r="Z282" s="1">
        <v>5558</v>
      </c>
      <c r="AA282" s="1">
        <v>6632</v>
      </c>
      <c r="AB282" s="1" t="s">
        <v>77</v>
      </c>
      <c r="AC282" s="1" t="s">
        <v>87</v>
      </c>
      <c r="AD282" s="1">
        <v>89.004000000000005</v>
      </c>
      <c r="AE282" s="1">
        <v>90.42</v>
      </c>
      <c r="AF282" s="1">
        <v>1.1710016000000001</v>
      </c>
      <c r="AG282" s="1">
        <v>-28.41</v>
      </c>
    </row>
    <row r="283" spans="1:33" x14ac:dyDescent="0.2">
      <c r="A283" s="1" t="s">
        <v>342</v>
      </c>
      <c r="B283" s="1" t="s">
        <v>514</v>
      </c>
      <c r="C283" s="1" t="s">
        <v>515</v>
      </c>
      <c r="D283" s="1">
        <v>59</v>
      </c>
      <c r="E283" s="1" t="s">
        <v>33</v>
      </c>
      <c r="F283" s="1" t="s">
        <v>516</v>
      </c>
      <c r="G283" s="1" t="s">
        <v>185</v>
      </c>
      <c r="H283" s="1" t="s">
        <v>298</v>
      </c>
      <c r="I283" s="1" t="s">
        <v>36</v>
      </c>
      <c r="J283" s="1" t="s">
        <v>186</v>
      </c>
      <c r="K283" s="1">
        <v>1</v>
      </c>
      <c r="L283" s="1">
        <v>23.8</v>
      </c>
      <c r="M283" s="1">
        <v>43.6</v>
      </c>
      <c r="N283" s="1">
        <v>22.1</v>
      </c>
      <c r="O283" s="1">
        <v>3530</v>
      </c>
      <c r="P283" s="1">
        <v>2611</v>
      </c>
      <c r="Q283" s="1" t="s">
        <v>444</v>
      </c>
      <c r="R283" s="1" t="s">
        <v>54</v>
      </c>
      <c r="S283" s="1">
        <v>66.331000000000003</v>
      </c>
      <c r="T283" s="1">
        <v>0.7387513</v>
      </c>
      <c r="U283" s="1">
        <v>-1.2749999999999999</v>
      </c>
      <c r="W283" s="1">
        <v>1.2290000000000001</v>
      </c>
      <c r="X283" s="1">
        <v>8.1547666000000003</v>
      </c>
      <c r="AE283" s="1">
        <v>66.846000000000004</v>
      </c>
    </row>
    <row r="284" spans="1:33" x14ac:dyDescent="0.2">
      <c r="A284" s="1" t="s">
        <v>342</v>
      </c>
      <c r="B284" s="1" t="s">
        <v>514</v>
      </c>
      <c r="C284" s="1" t="s">
        <v>515</v>
      </c>
      <c r="D284" s="1">
        <v>59</v>
      </c>
      <c r="E284" s="1" t="s">
        <v>33</v>
      </c>
      <c r="F284" s="1" t="s">
        <v>516</v>
      </c>
      <c r="G284" s="1" t="s">
        <v>185</v>
      </c>
      <c r="H284" s="1" t="s">
        <v>298</v>
      </c>
      <c r="I284" s="1" t="s">
        <v>36</v>
      </c>
      <c r="J284" s="1" t="s">
        <v>186</v>
      </c>
      <c r="K284" s="1">
        <v>2</v>
      </c>
      <c r="L284" s="1">
        <v>93.8</v>
      </c>
      <c r="M284" s="1">
        <v>113.6</v>
      </c>
      <c r="N284" s="1">
        <v>22.1</v>
      </c>
      <c r="O284" s="1">
        <v>3581</v>
      </c>
      <c r="P284" s="1">
        <v>2649</v>
      </c>
      <c r="Q284" s="1" t="s">
        <v>325</v>
      </c>
      <c r="R284" s="1" t="s">
        <v>98</v>
      </c>
      <c r="S284" s="1">
        <v>66.628</v>
      </c>
      <c r="T284" s="1">
        <v>0.73880710000000005</v>
      </c>
      <c r="U284" s="1">
        <v>-1.2</v>
      </c>
      <c r="W284" s="1">
        <v>1.2290000000000001</v>
      </c>
      <c r="X284" s="1">
        <v>8.1913143000000002</v>
      </c>
      <c r="AE284" s="1">
        <v>67.144999999999996</v>
      </c>
    </row>
    <row r="285" spans="1:33" x14ac:dyDescent="0.2">
      <c r="A285" s="1" t="s">
        <v>342</v>
      </c>
      <c r="B285" s="1" t="s">
        <v>514</v>
      </c>
      <c r="C285" s="1" t="s">
        <v>515</v>
      </c>
      <c r="D285" s="1">
        <v>59</v>
      </c>
      <c r="E285" s="1" t="s">
        <v>33</v>
      </c>
      <c r="F285" s="1" t="s">
        <v>516</v>
      </c>
      <c r="G285" s="1" t="s">
        <v>185</v>
      </c>
      <c r="H285" s="1" t="s">
        <v>298</v>
      </c>
      <c r="I285" s="1" t="s">
        <v>36</v>
      </c>
      <c r="J285" s="1" t="s">
        <v>186</v>
      </c>
      <c r="K285" s="1">
        <v>3</v>
      </c>
      <c r="L285" s="1">
        <v>156.9</v>
      </c>
      <c r="M285" s="1">
        <v>179.6</v>
      </c>
      <c r="N285" s="1">
        <v>67.099999999999994</v>
      </c>
      <c r="O285" s="1">
        <v>3777</v>
      </c>
      <c r="P285" s="1">
        <v>3004</v>
      </c>
      <c r="Q285" s="1" t="s">
        <v>327</v>
      </c>
      <c r="R285" s="1" t="s">
        <v>81</v>
      </c>
      <c r="S285" s="1">
        <v>67.352000000000004</v>
      </c>
      <c r="T285" s="1">
        <v>0.79441649999999997</v>
      </c>
      <c r="U285" s="1">
        <v>73.978999999999999</v>
      </c>
      <c r="W285" s="1">
        <v>1.2290000000000001</v>
      </c>
      <c r="X285" s="1">
        <v>8.2882665000000006</v>
      </c>
      <c r="AE285" s="1">
        <v>67.94</v>
      </c>
    </row>
    <row r="286" spans="1:33" x14ac:dyDescent="0.2">
      <c r="A286" s="1" t="s">
        <v>342</v>
      </c>
      <c r="B286" s="1" t="s">
        <v>514</v>
      </c>
      <c r="C286" s="1" t="s">
        <v>515</v>
      </c>
      <c r="D286" s="1">
        <v>59</v>
      </c>
      <c r="E286" s="1" t="s">
        <v>33</v>
      </c>
      <c r="F286" s="1" t="s">
        <v>516</v>
      </c>
      <c r="G286" s="1" t="s">
        <v>185</v>
      </c>
      <c r="H286" s="1" t="s">
        <v>298</v>
      </c>
      <c r="I286" s="1" t="s">
        <v>36</v>
      </c>
      <c r="J286" s="1" t="s">
        <v>186</v>
      </c>
      <c r="K286" s="1">
        <v>4</v>
      </c>
      <c r="L286" s="1">
        <v>271.60000000000002</v>
      </c>
      <c r="M286" s="1">
        <v>290.60000000000002</v>
      </c>
      <c r="N286" s="1">
        <v>68.900000000000006</v>
      </c>
      <c r="W286" s="1">
        <v>1.2290000000000001</v>
      </c>
      <c r="X286" s="1">
        <v>35.6550558</v>
      </c>
      <c r="Y286" s="1">
        <v>2865</v>
      </c>
      <c r="Z286" s="1">
        <v>4024</v>
      </c>
      <c r="AA286" s="1">
        <v>4075</v>
      </c>
      <c r="AB286" s="1" t="s">
        <v>48</v>
      </c>
      <c r="AC286" s="1" t="s">
        <v>301</v>
      </c>
      <c r="AD286" s="1">
        <v>58.253999999999998</v>
      </c>
      <c r="AE286" s="1">
        <v>59.314999999999998</v>
      </c>
      <c r="AF286" s="1">
        <v>1.3936449</v>
      </c>
      <c r="AG286" s="1">
        <v>169.29300000000001</v>
      </c>
    </row>
    <row r="287" spans="1:33" x14ac:dyDescent="0.2">
      <c r="A287" s="1" t="s">
        <v>342</v>
      </c>
      <c r="B287" s="1" t="s">
        <v>514</v>
      </c>
      <c r="C287" s="1" t="s">
        <v>515</v>
      </c>
      <c r="D287" s="1">
        <v>59</v>
      </c>
      <c r="E287" s="1" t="s">
        <v>33</v>
      </c>
      <c r="F287" s="1" t="s">
        <v>516</v>
      </c>
      <c r="G287" s="1" t="s">
        <v>185</v>
      </c>
      <c r="H287" s="1" t="s">
        <v>298</v>
      </c>
      <c r="I287" s="1" t="s">
        <v>36</v>
      </c>
      <c r="J287" s="1" t="s">
        <v>186</v>
      </c>
      <c r="K287" s="1">
        <v>5</v>
      </c>
      <c r="L287" s="1">
        <v>384</v>
      </c>
      <c r="M287" s="1">
        <v>403.8</v>
      </c>
      <c r="N287" s="1">
        <v>22.4</v>
      </c>
      <c r="W287" s="1">
        <v>1.2290000000000001</v>
      </c>
      <c r="X287" s="1">
        <v>54.2210337</v>
      </c>
      <c r="Y287" s="1">
        <v>4744</v>
      </c>
      <c r="Z287" s="1">
        <v>5556</v>
      </c>
      <c r="AA287" s="1">
        <v>6635</v>
      </c>
      <c r="AB287" s="1" t="s">
        <v>77</v>
      </c>
      <c r="AC287" s="1" t="s">
        <v>67</v>
      </c>
      <c r="AD287" s="1">
        <v>88.688000000000002</v>
      </c>
      <c r="AE287" s="1">
        <v>90.099000000000004</v>
      </c>
      <c r="AF287" s="1">
        <v>1.1710235</v>
      </c>
      <c r="AG287" s="1">
        <v>-28.41</v>
      </c>
    </row>
    <row r="288" spans="1:33" x14ac:dyDescent="0.2">
      <c r="A288" s="1" t="s">
        <v>342</v>
      </c>
      <c r="B288" s="1" t="s">
        <v>337</v>
      </c>
      <c r="C288" s="1" t="s">
        <v>517</v>
      </c>
      <c r="D288" s="1">
        <v>60</v>
      </c>
      <c r="E288" s="1" t="s">
        <v>33</v>
      </c>
      <c r="F288" s="1" t="s">
        <v>518</v>
      </c>
      <c r="G288" s="1" t="s">
        <v>187</v>
      </c>
      <c r="H288" s="1" t="s">
        <v>298</v>
      </c>
      <c r="I288" s="1" t="s">
        <v>36</v>
      </c>
      <c r="J288" s="1" t="s">
        <v>188</v>
      </c>
      <c r="K288" s="1">
        <v>1</v>
      </c>
      <c r="L288" s="1">
        <v>23.8</v>
      </c>
      <c r="M288" s="1">
        <v>43.6</v>
      </c>
      <c r="N288" s="1">
        <v>22.1</v>
      </c>
      <c r="O288" s="1">
        <v>3541</v>
      </c>
      <c r="P288" s="1">
        <v>2620</v>
      </c>
      <c r="Q288" s="1" t="s">
        <v>444</v>
      </c>
      <c r="R288" s="1" t="s">
        <v>46</v>
      </c>
      <c r="S288" s="1">
        <v>66.353999999999999</v>
      </c>
      <c r="T288" s="1">
        <v>0.73874890000000004</v>
      </c>
      <c r="U288" s="1">
        <v>-1.2170000000000001</v>
      </c>
      <c r="W288" s="1">
        <v>1.3720000000000001</v>
      </c>
      <c r="X288" s="1">
        <v>7.3073506000000004</v>
      </c>
      <c r="AE288" s="1">
        <v>66.869</v>
      </c>
    </row>
    <row r="289" spans="1:33" x14ac:dyDescent="0.2">
      <c r="A289" s="1" t="s">
        <v>342</v>
      </c>
      <c r="B289" s="1" t="s">
        <v>337</v>
      </c>
      <c r="C289" s="1" t="s">
        <v>517</v>
      </c>
      <c r="D289" s="1">
        <v>60</v>
      </c>
      <c r="E289" s="1" t="s">
        <v>33</v>
      </c>
      <c r="F289" s="1" t="s">
        <v>518</v>
      </c>
      <c r="G289" s="1" t="s">
        <v>187</v>
      </c>
      <c r="H289" s="1" t="s">
        <v>298</v>
      </c>
      <c r="I289" s="1" t="s">
        <v>36</v>
      </c>
      <c r="J289" s="1" t="s">
        <v>188</v>
      </c>
      <c r="K289" s="1">
        <v>2</v>
      </c>
      <c r="L289" s="1">
        <v>93.7</v>
      </c>
      <c r="M289" s="1">
        <v>113.5</v>
      </c>
      <c r="N289" s="1">
        <v>22.4</v>
      </c>
      <c r="O289" s="1">
        <v>3553</v>
      </c>
      <c r="P289" s="1">
        <v>2625</v>
      </c>
      <c r="Q289" s="1" t="s">
        <v>325</v>
      </c>
      <c r="R289" s="1" t="s">
        <v>81</v>
      </c>
      <c r="S289" s="1">
        <v>66.787000000000006</v>
      </c>
      <c r="T289" s="1">
        <v>0.73876149999999996</v>
      </c>
      <c r="U289" s="1">
        <v>-1.2</v>
      </c>
      <c r="W289" s="1">
        <v>1.3720000000000001</v>
      </c>
      <c r="X289" s="1">
        <v>7.3550928000000004</v>
      </c>
      <c r="AE289" s="1">
        <v>67.305999999999997</v>
      </c>
    </row>
    <row r="290" spans="1:33" x14ac:dyDescent="0.2">
      <c r="A290" s="1" t="s">
        <v>342</v>
      </c>
      <c r="B290" s="1" t="s">
        <v>337</v>
      </c>
      <c r="C290" s="1" t="s">
        <v>517</v>
      </c>
      <c r="D290" s="1">
        <v>60</v>
      </c>
      <c r="E290" s="1" t="s">
        <v>33</v>
      </c>
      <c r="F290" s="1" t="s">
        <v>518</v>
      </c>
      <c r="G290" s="1" t="s">
        <v>187</v>
      </c>
      <c r="H290" s="1" t="s">
        <v>298</v>
      </c>
      <c r="I290" s="1" t="s">
        <v>36</v>
      </c>
      <c r="J290" s="1" t="s">
        <v>188</v>
      </c>
      <c r="K290" s="1">
        <v>3</v>
      </c>
      <c r="L290" s="1">
        <v>156.9</v>
      </c>
      <c r="M290" s="1">
        <v>179.6</v>
      </c>
      <c r="N290" s="1">
        <v>67.099999999999994</v>
      </c>
      <c r="O290" s="1">
        <v>4135</v>
      </c>
      <c r="P290" s="1">
        <v>3099</v>
      </c>
      <c r="Q290" s="1" t="s">
        <v>327</v>
      </c>
      <c r="R290" s="1" t="s">
        <v>81</v>
      </c>
      <c r="S290" s="1">
        <v>73.423000000000002</v>
      </c>
      <c r="T290" s="1">
        <v>0.74869600000000003</v>
      </c>
      <c r="U290" s="1">
        <v>12.231</v>
      </c>
      <c r="W290" s="1">
        <v>1.3720000000000001</v>
      </c>
      <c r="X290" s="1">
        <v>8.0898234000000002</v>
      </c>
      <c r="AE290" s="1">
        <v>74.028999999999996</v>
      </c>
    </row>
    <row r="291" spans="1:33" x14ac:dyDescent="0.2">
      <c r="A291" s="1" t="s">
        <v>342</v>
      </c>
      <c r="B291" s="1" t="s">
        <v>337</v>
      </c>
      <c r="C291" s="1" t="s">
        <v>517</v>
      </c>
      <c r="D291" s="1">
        <v>60</v>
      </c>
      <c r="E291" s="1" t="s">
        <v>33</v>
      </c>
      <c r="F291" s="1" t="s">
        <v>518</v>
      </c>
      <c r="G291" s="1" t="s">
        <v>187</v>
      </c>
      <c r="H291" s="1" t="s">
        <v>298</v>
      </c>
      <c r="I291" s="1" t="s">
        <v>36</v>
      </c>
      <c r="J291" s="1" t="s">
        <v>188</v>
      </c>
      <c r="K291" s="1">
        <v>4</v>
      </c>
      <c r="L291" s="1">
        <v>271.3</v>
      </c>
      <c r="M291" s="1">
        <v>289.60000000000002</v>
      </c>
      <c r="N291" s="1">
        <v>69.599999999999994</v>
      </c>
      <c r="W291" s="1">
        <v>1.3720000000000001</v>
      </c>
      <c r="X291" s="1">
        <v>35.933551100000003</v>
      </c>
      <c r="Y291" s="1">
        <v>3223</v>
      </c>
      <c r="Z291" s="1">
        <v>3851</v>
      </c>
      <c r="AA291" s="1">
        <v>4580</v>
      </c>
      <c r="AB291" s="1" t="s">
        <v>48</v>
      </c>
      <c r="AC291" s="1" t="s">
        <v>301</v>
      </c>
      <c r="AD291" s="1">
        <v>65.650000000000006</v>
      </c>
      <c r="AE291" s="1">
        <v>66.709000000000003</v>
      </c>
      <c r="AF291" s="1">
        <v>1.1850453000000001</v>
      </c>
      <c r="AG291" s="1">
        <v>-16.577000000000002</v>
      </c>
    </row>
    <row r="292" spans="1:33" x14ac:dyDescent="0.2">
      <c r="A292" s="1" t="s">
        <v>342</v>
      </c>
      <c r="B292" s="1" t="s">
        <v>337</v>
      </c>
      <c r="C292" s="1" t="s">
        <v>517</v>
      </c>
      <c r="D292" s="1">
        <v>60</v>
      </c>
      <c r="E292" s="1" t="s">
        <v>33</v>
      </c>
      <c r="F292" s="1" t="s">
        <v>518</v>
      </c>
      <c r="G292" s="1" t="s">
        <v>187</v>
      </c>
      <c r="H292" s="1" t="s">
        <v>298</v>
      </c>
      <c r="I292" s="1" t="s">
        <v>36</v>
      </c>
      <c r="J292" s="1" t="s">
        <v>188</v>
      </c>
      <c r="K292" s="1">
        <v>5</v>
      </c>
      <c r="L292" s="1">
        <v>383.9</v>
      </c>
      <c r="M292" s="1">
        <v>403.7</v>
      </c>
      <c r="N292" s="1">
        <v>22.4</v>
      </c>
      <c r="W292" s="1">
        <v>1.3720000000000001</v>
      </c>
      <c r="X292" s="1">
        <v>48.575270000000003</v>
      </c>
      <c r="Y292" s="1">
        <v>4769</v>
      </c>
      <c r="Z292" s="1">
        <v>5591</v>
      </c>
      <c r="AA292" s="1">
        <v>6660</v>
      </c>
      <c r="AB292" s="1" t="s">
        <v>71</v>
      </c>
      <c r="AC292" s="1" t="s">
        <v>351</v>
      </c>
      <c r="AD292" s="1">
        <v>88.697999999999993</v>
      </c>
      <c r="AE292" s="1">
        <v>90.108999999999995</v>
      </c>
      <c r="AF292" s="1">
        <v>1.1710126999999999</v>
      </c>
      <c r="AG292" s="1">
        <v>-28.41</v>
      </c>
    </row>
    <row r="293" spans="1:33" x14ac:dyDescent="0.2">
      <c r="A293" s="1" t="s">
        <v>342</v>
      </c>
      <c r="B293" s="1" t="s">
        <v>519</v>
      </c>
      <c r="C293" s="1" t="s">
        <v>520</v>
      </c>
      <c r="D293" s="1">
        <v>61</v>
      </c>
      <c r="E293" s="1" t="s">
        <v>33</v>
      </c>
      <c r="F293" s="1" t="s">
        <v>521</v>
      </c>
      <c r="G293" s="1" t="s">
        <v>189</v>
      </c>
      <c r="H293" s="1" t="s">
        <v>298</v>
      </c>
      <c r="I293" s="1" t="s">
        <v>36</v>
      </c>
      <c r="J293" s="1" t="s">
        <v>190</v>
      </c>
      <c r="K293" s="1">
        <v>1</v>
      </c>
      <c r="L293" s="1">
        <v>23.8</v>
      </c>
      <c r="M293" s="1">
        <v>43.6</v>
      </c>
      <c r="N293" s="1">
        <v>22.1</v>
      </c>
      <c r="O293" s="1">
        <v>3539</v>
      </c>
      <c r="P293" s="1">
        <v>2618</v>
      </c>
      <c r="Q293" s="1" t="s">
        <v>444</v>
      </c>
      <c r="R293" s="1" t="s">
        <v>54</v>
      </c>
      <c r="S293" s="1">
        <v>66.314999999999998</v>
      </c>
      <c r="T293" s="1">
        <v>0.73880509999999999</v>
      </c>
      <c r="U293" s="1">
        <v>-1.169</v>
      </c>
      <c r="W293" s="1">
        <v>1.341</v>
      </c>
      <c r="X293" s="1">
        <v>7.4719230999999997</v>
      </c>
      <c r="AE293" s="1">
        <v>66.83</v>
      </c>
    </row>
    <row r="294" spans="1:33" x14ac:dyDescent="0.2">
      <c r="A294" s="1" t="s">
        <v>342</v>
      </c>
      <c r="B294" s="1" t="s">
        <v>519</v>
      </c>
      <c r="C294" s="1" t="s">
        <v>520</v>
      </c>
      <c r="D294" s="1">
        <v>61</v>
      </c>
      <c r="E294" s="1" t="s">
        <v>33</v>
      </c>
      <c r="F294" s="1" t="s">
        <v>521</v>
      </c>
      <c r="G294" s="1" t="s">
        <v>189</v>
      </c>
      <c r="H294" s="1" t="s">
        <v>298</v>
      </c>
      <c r="I294" s="1" t="s">
        <v>36</v>
      </c>
      <c r="J294" s="1" t="s">
        <v>190</v>
      </c>
      <c r="K294" s="1">
        <v>2</v>
      </c>
      <c r="L294" s="1">
        <v>93.7</v>
      </c>
      <c r="M294" s="1">
        <v>113.5</v>
      </c>
      <c r="N294" s="1">
        <v>22.4</v>
      </c>
      <c r="O294" s="1">
        <v>3556</v>
      </c>
      <c r="P294" s="1">
        <v>2628</v>
      </c>
      <c r="Q294" s="1" t="s">
        <v>325</v>
      </c>
      <c r="R294" s="1" t="s">
        <v>98</v>
      </c>
      <c r="S294" s="1">
        <v>66.727999999999994</v>
      </c>
      <c r="T294" s="1">
        <v>0.73878239999999995</v>
      </c>
      <c r="U294" s="1">
        <v>-1.2</v>
      </c>
      <c r="W294" s="1">
        <v>1.341</v>
      </c>
      <c r="X294" s="1">
        <v>7.5184588999999997</v>
      </c>
      <c r="AE294" s="1">
        <v>67.245999999999995</v>
      </c>
    </row>
    <row r="295" spans="1:33" x14ac:dyDescent="0.2">
      <c r="A295" s="1" t="s">
        <v>342</v>
      </c>
      <c r="B295" s="1" t="s">
        <v>519</v>
      </c>
      <c r="C295" s="1" t="s">
        <v>520</v>
      </c>
      <c r="D295" s="1">
        <v>61</v>
      </c>
      <c r="E295" s="1" t="s">
        <v>33</v>
      </c>
      <c r="F295" s="1" t="s">
        <v>521</v>
      </c>
      <c r="G295" s="1" t="s">
        <v>189</v>
      </c>
      <c r="H295" s="1" t="s">
        <v>298</v>
      </c>
      <c r="I295" s="1" t="s">
        <v>36</v>
      </c>
      <c r="J295" s="1" t="s">
        <v>190</v>
      </c>
      <c r="K295" s="1">
        <v>3</v>
      </c>
      <c r="L295" s="1">
        <v>156.5</v>
      </c>
      <c r="M295" s="1">
        <v>179.2</v>
      </c>
      <c r="N295" s="1">
        <v>68.900000000000006</v>
      </c>
      <c r="O295" s="1">
        <v>5540</v>
      </c>
      <c r="P295" s="1">
        <v>4164</v>
      </c>
      <c r="Q295" s="1" t="s">
        <v>327</v>
      </c>
      <c r="R295" s="1" t="s">
        <v>81</v>
      </c>
      <c r="S295" s="1">
        <v>97.98</v>
      </c>
      <c r="T295" s="1">
        <v>0.75091509999999995</v>
      </c>
      <c r="U295" s="1">
        <v>15.202999999999999</v>
      </c>
      <c r="W295" s="1">
        <v>1.341</v>
      </c>
      <c r="X295" s="1">
        <v>11.0445636</v>
      </c>
      <c r="AE295" s="1">
        <v>98.784000000000006</v>
      </c>
    </row>
    <row r="296" spans="1:33" x14ac:dyDescent="0.2">
      <c r="A296" s="1" t="s">
        <v>342</v>
      </c>
      <c r="B296" s="1" t="s">
        <v>519</v>
      </c>
      <c r="C296" s="1" t="s">
        <v>520</v>
      </c>
      <c r="D296" s="1">
        <v>61</v>
      </c>
      <c r="E296" s="1" t="s">
        <v>33</v>
      </c>
      <c r="F296" s="1" t="s">
        <v>521</v>
      </c>
      <c r="G296" s="1" t="s">
        <v>189</v>
      </c>
      <c r="H296" s="1" t="s">
        <v>298</v>
      </c>
      <c r="I296" s="1" t="s">
        <v>36</v>
      </c>
      <c r="J296" s="1" t="s">
        <v>190</v>
      </c>
      <c r="K296" s="1">
        <v>4</v>
      </c>
      <c r="L296" s="1">
        <v>271.10000000000002</v>
      </c>
      <c r="M296" s="1">
        <v>288.60000000000002</v>
      </c>
      <c r="N296" s="1">
        <v>70.099999999999994</v>
      </c>
      <c r="W296" s="1">
        <v>1.341</v>
      </c>
      <c r="X296" s="1">
        <v>40.626104499999997</v>
      </c>
      <c r="Y296" s="1">
        <v>3550</v>
      </c>
      <c r="Z296" s="1">
        <v>4279</v>
      </c>
      <c r="AA296" s="1">
        <v>5042</v>
      </c>
      <c r="AB296" s="1" t="s">
        <v>48</v>
      </c>
      <c r="AC296" s="1" t="s">
        <v>301</v>
      </c>
      <c r="AD296" s="1">
        <v>72.52</v>
      </c>
      <c r="AE296" s="1">
        <v>73.695999999999998</v>
      </c>
      <c r="AF296" s="1">
        <v>1.1939457</v>
      </c>
      <c r="AG296" s="1">
        <v>-8.5990000000000002</v>
      </c>
    </row>
    <row r="297" spans="1:33" x14ac:dyDescent="0.2">
      <c r="A297" s="1" t="s">
        <v>342</v>
      </c>
      <c r="B297" s="1" t="s">
        <v>519</v>
      </c>
      <c r="C297" s="1" t="s">
        <v>520</v>
      </c>
      <c r="D297" s="1">
        <v>61</v>
      </c>
      <c r="E297" s="1" t="s">
        <v>33</v>
      </c>
      <c r="F297" s="1" t="s">
        <v>521</v>
      </c>
      <c r="G297" s="1" t="s">
        <v>189</v>
      </c>
      <c r="H297" s="1" t="s">
        <v>298</v>
      </c>
      <c r="I297" s="1" t="s">
        <v>36</v>
      </c>
      <c r="J297" s="1" t="s">
        <v>190</v>
      </c>
      <c r="K297" s="1">
        <v>5</v>
      </c>
      <c r="L297" s="1">
        <v>383.9</v>
      </c>
      <c r="M297" s="1">
        <v>403.7</v>
      </c>
      <c r="N297" s="1">
        <v>22.4</v>
      </c>
      <c r="W297" s="1">
        <v>1.341</v>
      </c>
      <c r="X297" s="1">
        <v>49.758941800000002</v>
      </c>
      <c r="Y297" s="1">
        <v>4778</v>
      </c>
      <c r="Z297" s="1">
        <v>5603</v>
      </c>
      <c r="AA297" s="1">
        <v>6669</v>
      </c>
      <c r="AB297" s="1" t="s">
        <v>387</v>
      </c>
      <c r="AC297" s="1" t="s">
        <v>371</v>
      </c>
      <c r="AD297" s="1">
        <v>88.807000000000002</v>
      </c>
      <c r="AE297" s="1">
        <v>90.218999999999994</v>
      </c>
      <c r="AF297" s="1">
        <v>1.1709788000000001</v>
      </c>
      <c r="AG297" s="1">
        <v>-28.41</v>
      </c>
    </row>
    <row r="298" spans="1:33" x14ac:dyDescent="0.2">
      <c r="A298" s="1" t="s">
        <v>342</v>
      </c>
      <c r="B298" s="1" t="s">
        <v>522</v>
      </c>
      <c r="C298" s="1" t="s">
        <v>523</v>
      </c>
      <c r="D298" s="1">
        <v>62</v>
      </c>
      <c r="E298" s="1" t="s">
        <v>33</v>
      </c>
      <c r="F298" s="1" t="s">
        <v>524</v>
      </c>
      <c r="G298" s="1" t="s">
        <v>191</v>
      </c>
      <c r="H298" s="1" t="s">
        <v>298</v>
      </c>
      <c r="I298" s="1" t="s">
        <v>36</v>
      </c>
      <c r="J298" s="1" t="s">
        <v>192</v>
      </c>
      <c r="K298" s="1">
        <v>1</v>
      </c>
      <c r="L298" s="1">
        <v>23.8</v>
      </c>
      <c r="M298" s="1">
        <v>43.6</v>
      </c>
      <c r="N298" s="1">
        <v>22.1</v>
      </c>
      <c r="O298" s="1">
        <v>3555</v>
      </c>
      <c r="P298" s="1">
        <v>2630</v>
      </c>
      <c r="Q298" s="1" t="s">
        <v>459</v>
      </c>
      <c r="R298" s="1" t="s">
        <v>53</v>
      </c>
      <c r="S298" s="1">
        <v>66.650000000000006</v>
      </c>
      <c r="T298" s="1">
        <v>0.73879150000000005</v>
      </c>
      <c r="U298" s="1">
        <v>-1.125</v>
      </c>
      <c r="W298" s="1">
        <v>1.3260000000000001</v>
      </c>
      <c r="X298" s="1">
        <v>7.5946278999999999</v>
      </c>
      <c r="AE298" s="1">
        <v>67.168000000000006</v>
      </c>
    </row>
    <row r="299" spans="1:33" x14ac:dyDescent="0.2">
      <c r="A299" s="1" t="s">
        <v>342</v>
      </c>
      <c r="B299" s="1" t="s">
        <v>522</v>
      </c>
      <c r="C299" s="1" t="s">
        <v>523</v>
      </c>
      <c r="D299" s="1">
        <v>62</v>
      </c>
      <c r="E299" s="1" t="s">
        <v>33</v>
      </c>
      <c r="F299" s="1" t="s">
        <v>524</v>
      </c>
      <c r="G299" s="1" t="s">
        <v>191</v>
      </c>
      <c r="H299" s="1" t="s">
        <v>298</v>
      </c>
      <c r="I299" s="1" t="s">
        <v>36</v>
      </c>
      <c r="J299" s="1" t="s">
        <v>192</v>
      </c>
      <c r="K299" s="1">
        <v>2</v>
      </c>
      <c r="L299" s="1">
        <v>93.8</v>
      </c>
      <c r="M299" s="1">
        <v>113.7</v>
      </c>
      <c r="N299" s="1">
        <v>22.1</v>
      </c>
      <c r="O299" s="1">
        <v>3605</v>
      </c>
      <c r="P299" s="1">
        <v>2667</v>
      </c>
      <c r="Q299" s="1" t="s">
        <v>407</v>
      </c>
      <c r="R299" s="1" t="s">
        <v>98</v>
      </c>
      <c r="S299" s="1">
        <v>67.099999999999994</v>
      </c>
      <c r="T299" s="1">
        <v>0.73873619999999995</v>
      </c>
      <c r="U299" s="1">
        <v>-1.2</v>
      </c>
      <c r="W299" s="1">
        <v>1.3260000000000001</v>
      </c>
      <c r="X299" s="1">
        <v>7.6459403999999997</v>
      </c>
      <c r="AE299" s="1">
        <v>67.620999999999995</v>
      </c>
    </row>
    <row r="300" spans="1:33" x14ac:dyDescent="0.2">
      <c r="A300" s="1" t="s">
        <v>342</v>
      </c>
      <c r="B300" s="1" t="s">
        <v>522</v>
      </c>
      <c r="C300" s="1" t="s">
        <v>523</v>
      </c>
      <c r="D300" s="1">
        <v>62</v>
      </c>
      <c r="E300" s="1" t="s">
        <v>33</v>
      </c>
      <c r="F300" s="1" t="s">
        <v>524</v>
      </c>
      <c r="G300" s="1" t="s">
        <v>191</v>
      </c>
      <c r="H300" s="1" t="s">
        <v>298</v>
      </c>
      <c r="I300" s="1" t="s">
        <v>36</v>
      </c>
      <c r="J300" s="1" t="s">
        <v>192</v>
      </c>
      <c r="K300" s="1">
        <v>3</v>
      </c>
      <c r="L300" s="1">
        <v>156.4</v>
      </c>
      <c r="M300" s="1">
        <v>179.2</v>
      </c>
      <c r="N300" s="1">
        <v>67.900000000000006</v>
      </c>
      <c r="O300" s="1">
        <v>4851</v>
      </c>
      <c r="P300" s="1">
        <v>3668</v>
      </c>
      <c r="Q300" s="1" t="s">
        <v>327</v>
      </c>
      <c r="R300" s="1" t="s">
        <v>80</v>
      </c>
      <c r="S300" s="1">
        <v>86.135999999999996</v>
      </c>
      <c r="T300" s="1">
        <v>0.75540229999999997</v>
      </c>
      <c r="U300" s="1">
        <v>21.332999999999998</v>
      </c>
      <c r="W300" s="1">
        <v>1.3260000000000001</v>
      </c>
      <c r="X300" s="1">
        <v>9.8200982999999997</v>
      </c>
      <c r="AE300" s="1">
        <v>86.85</v>
      </c>
    </row>
    <row r="301" spans="1:33" x14ac:dyDescent="0.2">
      <c r="A301" s="1" t="s">
        <v>342</v>
      </c>
      <c r="B301" s="1" t="s">
        <v>522</v>
      </c>
      <c r="C301" s="1" t="s">
        <v>523</v>
      </c>
      <c r="D301" s="1">
        <v>62</v>
      </c>
      <c r="E301" s="1" t="s">
        <v>33</v>
      </c>
      <c r="F301" s="1" t="s">
        <v>524</v>
      </c>
      <c r="G301" s="1" t="s">
        <v>191</v>
      </c>
      <c r="H301" s="1" t="s">
        <v>298</v>
      </c>
      <c r="I301" s="1" t="s">
        <v>36</v>
      </c>
      <c r="J301" s="1" t="s">
        <v>192</v>
      </c>
      <c r="K301" s="1">
        <v>4</v>
      </c>
      <c r="L301" s="1">
        <v>271</v>
      </c>
      <c r="M301" s="1">
        <v>289.60000000000002</v>
      </c>
      <c r="N301" s="1">
        <v>69.599999999999994</v>
      </c>
      <c r="W301" s="1">
        <v>1.3260000000000001</v>
      </c>
      <c r="X301" s="1">
        <v>36.855736200000003</v>
      </c>
      <c r="Y301" s="1">
        <v>3193</v>
      </c>
      <c r="Z301" s="1">
        <v>3916</v>
      </c>
      <c r="AA301" s="1">
        <v>4537</v>
      </c>
      <c r="AB301" s="1" t="s">
        <v>48</v>
      </c>
      <c r="AC301" s="1" t="s">
        <v>301</v>
      </c>
      <c r="AD301" s="1">
        <v>65.058999999999997</v>
      </c>
      <c r="AE301" s="1">
        <v>66.129000000000005</v>
      </c>
      <c r="AF301" s="1">
        <v>1.2168098000000001</v>
      </c>
      <c r="AG301" s="1">
        <v>11.784000000000001</v>
      </c>
    </row>
    <row r="302" spans="1:33" x14ac:dyDescent="0.2">
      <c r="A302" s="1" t="s">
        <v>342</v>
      </c>
      <c r="B302" s="1" t="s">
        <v>522</v>
      </c>
      <c r="C302" s="1" t="s">
        <v>523</v>
      </c>
      <c r="D302" s="1">
        <v>62</v>
      </c>
      <c r="E302" s="1" t="s">
        <v>33</v>
      </c>
      <c r="F302" s="1" t="s">
        <v>524</v>
      </c>
      <c r="G302" s="1" t="s">
        <v>191</v>
      </c>
      <c r="H302" s="1" t="s">
        <v>298</v>
      </c>
      <c r="I302" s="1" t="s">
        <v>36</v>
      </c>
      <c r="J302" s="1" t="s">
        <v>192</v>
      </c>
      <c r="K302" s="1">
        <v>5</v>
      </c>
      <c r="L302" s="1">
        <v>384</v>
      </c>
      <c r="M302" s="1">
        <v>387</v>
      </c>
      <c r="N302" s="1">
        <v>22.4</v>
      </c>
      <c r="W302" s="1">
        <v>1.3260000000000001</v>
      </c>
      <c r="X302" s="1">
        <v>50.283947900000001</v>
      </c>
      <c r="Y302" s="1">
        <v>4735</v>
      </c>
      <c r="Z302" s="1">
        <v>5545</v>
      </c>
      <c r="AA302" s="1">
        <v>6625</v>
      </c>
      <c r="AB302" s="1" t="s">
        <v>71</v>
      </c>
      <c r="AC302" s="1" t="s">
        <v>67</v>
      </c>
      <c r="AD302" s="1">
        <v>88.74</v>
      </c>
      <c r="AE302" s="1">
        <v>90.152000000000001</v>
      </c>
      <c r="AF302" s="1">
        <v>1.1709547</v>
      </c>
      <c r="AG302" s="1">
        <v>-28.41</v>
      </c>
    </row>
    <row r="303" spans="1:33" x14ac:dyDescent="0.2">
      <c r="A303" s="1" t="s">
        <v>342</v>
      </c>
      <c r="B303" s="1" t="s">
        <v>525</v>
      </c>
      <c r="C303" s="1" t="s">
        <v>526</v>
      </c>
      <c r="D303" s="1">
        <v>63</v>
      </c>
      <c r="E303" s="1" t="s">
        <v>33</v>
      </c>
      <c r="F303" s="1" t="s">
        <v>527</v>
      </c>
      <c r="G303" s="1" t="s">
        <v>193</v>
      </c>
      <c r="H303" s="1" t="s">
        <v>298</v>
      </c>
      <c r="I303" s="1" t="s">
        <v>36</v>
      </c>
      <c r="J303" s="1" t="s">
        <v>194</v>
      </c>
      <c r="K303" s="1">
        <v>1</v>
      </c>
      <c r="L303" s="1">
        <v>23.8</v>
      </c>
      <c r="M303" s="1">
        <v>43.6</v>
      </c>
      <c r="N303" s="1">
        <v>22.1</v>
      </c>
      <c r="O303" s="1">
        <v>3451</v>
      </c>
      <c r="P303" s="1">
        <v>2521</v>
      </c>
      <c r="Q303" s="1" t="s">
        <v>394</v>
      </c>
      <c r="R303" s="1" t="s">
        <v>81</v>
      </c>
      <c r="S303" s="1">
        <v>64.563999999999993</v>
      </c>
      <c r="T303" s="1">
        <v>0.72894519999999996</v>
      </c>
      <c r="U303" s="1">
        <v>-0.58299999999999996</v>
      </c>
      <c r="W303" s="1">
        <v>1.232</v>
      </c>
      <c r="X303" s="1">
        <v>7.9176624000000002</v>
      </c>
      <c r="AE303" s="1">
        <v>65.061000000000007</v>
      </c>
    </row>
    <row r="304" spans="1:33" x14ac:dyDescent="0.2">
      <c r="A304" s="1" t="s">
        <v>342</v>
      </c>
      <c r="B304" s="1" t="s">
        <v>525</v>
      </c>
      <c r="C304" s="1" t="s">
        <v>526</v>
      </c>
      <c r="D304" s="1">
        <v>63</v>
      </c>
      <c r="E304" s="1" t="s">
        <v>33</v>
      </c>
      <c r="F304" s="1" t="s">
        <v>527</v>
      </c>
      <c r="G304" s="1" t="s">
        <v>193</v>
      </c>
      <c r="H304" s="1" t="s">
        <v>298</v>
      </c>
      <c r="I304" s="1" t="s">
        <v>36</v>
      </c>
      <c r="J304" s="1" t="s">
        <v>194</v>
      </c>
      <c r="K304" s="1">
        <v>2</v>
      </c>
      <c r="L304" s="1">
        <v>93.8</v>
      </c>
      <c r="M304" s="1">
        <v>113.6</v>
      </c>
      <c r="N304" s="1">
        <v>22.1</v>
      </c>
      <c r="O304" s="1">
        <v>3490</v>
      </c>
      <c r="P304" s="1">
        <v>2548</v>
      </c>
      <c r="Q304" s="1" t="s">
        <v>327</v>
      </c>
      <c r="R304" s="1" t="s">
        <v>38</v>
      </c>
      <c r="S304" s="1">
        <v>65.087000000000003</v>
      </c>
      <c r="T304" s="1">
        <v>0.72849529999999996</v>
      </c>
      <c r="U304" s="1">
        <v>-1.2</v>
      </c>
      <c r="W304" s="1">
        <v>1.232</v>
      </c>
      <c r="X304" s="1">
        <v>7.9817299000000004</v>
      </c>
      <c r="AE304" s="1">
        <v>65.587000000000003</v>
      </c>
    </row>
    <row r="305" spans="1:33" x14ac:dyDescent="0.2">
      <c r="A305" s="1" t="s">
        <v>342</v>
      </c>
      <c r="B305" s="1" t="s">
        <v>525</v>
      </c>
      <c r="C305" s="1" t="s">
        <v>526</v>
      </c>
      <c r="D305" s="1">
        <v>63</v>
      </c>
      <c r="E305" s="1" t="s">
        <v>33</v>
      </c>
      <c r="F305" s="1" t="s">
        <v>527</v>
      </c>
      <c r="G305" s="1" t="s">
        <v>193</v>
      </c>
      <c r="H305" s="1" t="s">
        <v>298</v>
      </c>
      <c r="I305" s="1" t="s">
        <v>36</v>
      </c>
      <c r="J305" s="1" t="s">
        <v>194</v>
      </c>
      <c r="K305" s="1">
        <v>3</v>
      </c>
      <c r="L305" s="1">
        <v>156.80000000000001</v>
      </c>
      <c r="M305" s="1">
        <v>179.6</v>
      </c>
      <c r="N305" s="1">
        <v>68.099999999999994</v>
      </c>
      <c r="O305" s="1">
        <v>5601</v>
      </c>
      <c r="P305" s="1">
        <v>4194</v>
      </c>
      <c r="Q305" s="1" t="s">
        <v>321</v>
      </c>
      <c r="R305" s="1" t="s">
        <v>38</v>
      </c>
      <c r="S305" s="1">
        <v>97.477999999999994</v>
      </c>
      <c r="T305" s="1">
        <v>0.7466159</v>
      </c>
      <c r="U305" s="1">
        <v>23.643999999999998</v>
      </c>
      <c r="W305" s="1">
        <v>1.232</v>
      </c>
      <c r="X305" s="1">
        <v>11.9596915</v>
      </c>
      <c r="AE305" s="1">
        <v>98.274000000000001</v>
      </c>
    </row>
    <row r="306" spans="1:33" x14ac:dyDescent="0.2">
      <c r="A306" s="1" t="s">
        <v>342</v>
      </c>
      <c r="B306" s="1" t="s">
        <v>525</v>
      </c>
      <c r="C306" s="1" t="s">
        <v>526</v>
      </c>
      <c r="D306" s="1">
        <v>63</v>
      </c>
      <c r="E306" s="1" t="s">
        <v>33</v>
      </c>
      <c r="F306" s="1" t="s">
        <v>527</v>
      </c>
      <c r="G306" s="1" t="s">
        <v>193</v>
      </c>
      <c r="H306" s="1" t="s">
        <v>298</v>
      </c>
      <c r="I306" s="1" t="s">
        <v>36</v>
      </c>
      <c r="J306" s="1" t="s">
        <v>194</v>
      </c>
      <c r="K306" s="1">
        <v>4</v>
      </c>
      <c r="L306" s="1">
        <v>271.5</v>
      </c>
      <c r="M306" s="1">
        <v>288.7</v>
      </c>
      <c r="N306" s="1">
        <v>69.900000000000006</v>
      </c>
      <c r="W306" s="1">
        <v>1.232</v>
      </c>
      <c r="X306" s="1">
        <v>43.758302</v>
      </c>
      <c r="Y306" s="1">
        <v>3542</v>
      </c>
      <c r="Z306" s="1">
        <v>4397</v>
      </c>
      <c r="AA306" s="1">
        <v>5032</v>
      </c>
      <c r="AB306" s="1" t="s">
        <v>48</v>
      </c>
      <c r="AC306" s="1" t="s">
        <v>76</v>
      </c>
      <c r="AD306" s="1">
        <v>71.739000000000004</v>
      </c>
      <c r="AE306" s="1">
        <v>72.927999999999997</v>
      </c>
      <c r="AF306" s="1">
        <v>1.2297123999999999</v>
      </c>
      <c r="AG306" s="1">
        <v>23.308</v>
      </c>
    </row>
    <row r="307" spans="1:33" x14ac:dyDescent="0.2">
      <c r="A307" s="1" t="s">
        <v>342</v>
      </c>
      <c r="B307" s="1" t="s">
        <v>525</v>
      </c>
      <c r="C307" s="1" t="s">
        <v>526</v>
      </c>
      <c r="D307" s="1">
        <v>63</v>
      </c>
      <c r="E307" s="1" t="s">
        <v>33</v>
      </c>
      <c r="F307" s="1" t="s">
        <v>527</v>
      </c>
      <c r="G307" s="1" t="s">
        <v>193</v>
      </c>
      <c r="H307" s="1" t="s">
        <v>298</v>
      </c>
      <c r="I307" s="1" t="s">
        <v>36</v>
      </c>
      <c r="J307" s="1" t="s">
        <v>194</v>
      </c>
      <c r="K307" s="1">
        <v>5</v>
      </c>
      <c r="L307" s="1">
        <v>384</v>
      </c>
      <c r="M307" s="1">
        <v>386.3</v>
      </c>
      <c r="N307" s="1">
        <v>22.4</v>
      </c>
      <c r="W307" s="1">
        <v>1.232</v>
      </c>
      <c r="X307" s="1">
        <v>54.158555999999997</v>
      </c>
      <c r="Y307" s="1">
        <v>4733</v>
      </c>
      <c r="Z307" s="1">
        <v>5544</v>
      </c>
      <c r="AA307" s="1">
        <v>6620</v>
      </c>
      <c r="AB307" s="1" t="s">
        <v>364</v>
      </c>
      <c r="AC307" s="1" t="s">
        <v>371</v>
      </c>
      <c r="AD307" s="1">
        <v>88.802000000000007</v>
      </c>
      <c r="AE307" s="1">
        <v>90.215000000000003</v>
      </c>
      <c r="AF307" s="1">
        <v>1.1709225000000001</v>
      </c>
      <c r="AG307" s="1">
        <v>-28.41</v>
      </c>
    </row>
    <row r="308" spans="1:33" x14ac:dyDescent="0.2">
      <c r="A308" s="1" t="s">
        <v>342</v>
      </c>
      <c r="B308" s="1" t="s">
        <v>528</v>
      </c>
      <c r="C308" s="1" t="s">
        <v>529</v>
      </c>
      <c r="D308" s="1">
        <v>64</v>
      </c>
      <c r="E308" s="1" t="s">
        <v>33</v>
      </c>
      <c r="F308" s="1" t="s">
        <v>530</v>
      </c>
      <c r="G308" s="1" t="s">
        <v>195</v>
      </c>
      <c r="H308" s="1" t="s">
        <v>298</v>
      </c>
      <c r="I308" s="1" t="s">
        <v>36</v>
      </c>
      <c r="J308" s="1" t="s">
        <v>196</v>
      </c>
      <c r="K308" s="1">
        <v>1</v>
      </c>
      <c r="L308" s="1">
        <v>23.8</v>
      </c>
      <c r="M308" s="1">
        <v>43.6</v>
      </c>
      <c r="N308" s="1">
        <v>22.1</v>
      </c>
      <c r="O308" s="1">
        <v>3546</v>
      </c>
      <c r="P308" s="1">
        <v>2623</v>
      </c>
      <c r="Q308" s="1" t="s">
        <v>531</v>
      </c>
      <c r="R308" s="1" t="s">
        <v>45</v>
      </c>
      <c r="S308" s="1">
        <v>66.433999999999997</v>
      </c>
      <c r="T308" s="1">
        <v>0.73875449999999998</v>
      </c>
      <c r="U308" s="1">
        <v>-1.17</v>
      </c>
      <c r="W308" s="1">
        <v>1.1659999999999999</v>
      </c>
      <c r="X308" s="1">
        <v>8.6088068999999994</v>
      </c>
      <c r="AE308" s="1">
        <v>66.95</v>
      </c>
    </row>
    <row r="309" spans="1:33" x14ac:dyDescent="0.2">
      <c r="A309" s="1" t="s">
        <v>342</v>
      </c>
      <c r="B309" s="1" t="s">
        <v>528</v>
      </c>
      <c r="C309" s="1" t="s">
        <v>529</v>
      </c>
      <c r="D309" s="1">
        <v>64</v>
      </c>
      <c r="E309" s="1" t="s">
        <v>33</v>
      </c>
      <c r="F309" s="1" t="s">
        <v>530</v>
      </c>
      <c r="G309" s="1" t="s">
        <v>195</v>
      </c>
      <c r="H309" s="1" t="s">
        <v>298</v>
      </c>
      <c r="I309" s="1" t="s">
        <v>36</v>
      </c>
      <c r="J309" s="1" t="s">
        <v>196</v>
      </c>
      <c r="K309" s="1">
        <v>2</v>
      </c>
      <c r="L309" s="1">
        <v>93.8</v>
      </c>
      <c r="M309" s="1">
        <v>113.6</v>
      </c>
      <c r="N309" s="1">
        <v>22.1</v>
      </c>
      <c r="O309" s="1">
        <v>3590</v>
      </c>
      <c r="P309" s="1">
        <v>2656</v>
      </c>
      <c r="Q309" s="1" t="s">
        <v>394</v>
      </c>
      <c r="R309" s="1" t="s">
        <v>81</v>
      </c>
      <c r="S309" s="1">
        <v>66.834999999999994</v>
      </c>
      <c r="T309" s="1">
        <v>0.73873239999999996</v>
      </c>
      <c r="U309" s="1">
        <v>-1.2</v>
      </c>
      <c r="W309" s="1">
        <v>1.1659999999999999</v>
      </c>
      <c r="X309" s="1">
        <v>8.6607404999999993</v>
      </c>
      <c r="AE309" s="1">
        <v>67.353999999999999</v>
      </c>
    </row>
    <row r="310" spans="1:33" x14ac:dyDescent="0.2">
      <c r="A310" s="1" t="s">
        <v>342</v>
      </c>
      <c r="B310" s="1" t="s">
        <v>528</v>
      </c>
      <c r="C310" s="1" t="s">
        <v>529</v>
      </c>
      <c r="D310" s="1">
        <v>64</v>
      </c>
      <c r="E310" s="1" t="s">
        <v>33</v>
      </c>
      <c r="F310" s="1" t="s">
        <v>530</v>
      </c>
      <c r="G310" s="1" t="s">
        <v>195</v>
      </c>
      <c r="H310" s="1" t="s">
        <v>298</v>
      </c>
      <c r="I310" s="1" t="s">
        <v>36</v>
      </c>
      <c r="J310" s="1" t="s">
        <v>196</v>
      </c>
      <c r="K310" s="1">
        <v>3</v>
      </c>
      <c r="L310" s="1">
        <v>156.80000000000001</v>
      </c>
      <c r="M310" s="1">
        <v>179.5</v>
      </c>
      <c r="N310" s="1">
        <v>68.400000000000006</v>
      </c>
      <c r="O310" s="1">
        <v>5279</v>
      </c>
      <c r="P310" s="1">
        <v>3981</v>
      </c>
      <c r="Q310" s="1" t="s">
        <v>357</v>
      </c>
      <c r="R310" s="1" t="s">
        <v>54</v>
      </c>
      <c r="S310" s="1">
        <v>93.474000000000004</v>
      </c>
      <c r="T310" s="1">
        <v>0.7533436</v>
      </c>
      <c r="U310" s="1">
        <v>18.555</v>
      </c>
      <c r="W310" s="1">
        <v>1.1659999999999999</v>
      </c>
      <c r="X310" s="1">
        <v>12.1185464</v>
      </c>
      <c r="AE310" s="1">
        <v>94.245000000000005</v>
      </c>
    </row>
    <row r="311" spans="1:33" x14ac:dyDescent="0.2">
      <c r="A311" s="1" t="s">
        <v>342</v>
      </c>
      <c r="B311" s="1" t="s">
        <v>528</v>
      </c>
      <c r="C311" s="1" t="s">
        <v>529</v>
      </c>
      <c r="D311" s="1">
        <v>64</v>
      </c>
      <c r="E311" s="1" t="s">
        <v>33</v>
      </c>
      <c r="F311" s="1" t="s">
        <v>530</v>
      </c>
      <c r="G311" s="1" t="s">
        <v>195</v>
      </c>
      <c r="H311" s="1" t="s">
        <v>298</v>
      </c>
      <c r="I311" s="1" t="s">
        <v>36</v>
      </c>
      <c r="J311" s="1" t="s">
        <v>196</v>
      </c>
      <c r="K311" s="1">
        <v>4</v>
      </c>
      <c r="L311" s="1">
        <v>271.3</v>
      </c>
      <c r="M311" s="1">
        <v>289.10000000000002</v>
      </c>
      <c r="N311" s="1">
        <v>69.900000000000006</v>
      </c>
      <c r="W311" s="1">
        <v>1.1659999999999999</v>
      </c>
      <c r="X311" s="1">
        <v>43.983738199999998</v>
      </c>
      <c r="Y311" s="1">
        <v>3350</v>
      </c>
      <c r="Z311" s="1">
        <v>4079</v>
      </c>
      <c r="AA311" s="1">
        <v>4760</v>
      </c>
      <c r="AB311" s="1" t="s">
        <v>48</v>
      </c>
      <c r="AC311" s="1" t="s">
        <v>301</v>
      </c>
      <c r="AD311" s="1">
        <v>68.27</v>
      </c>
      <c r="AE311" s="1">
        <v>69.385999999999996</v>
      </c>
      <c r="AF311" s="1">
        <v>1.2067201999999999</v>
      </c>
      <c r="AG311" s="1">
        <v>2.8170000000000002</v>
      </c>
    </row>
    <row r="312" spans="1:33" x14ac:dyDescent="0.2">
      <c r="A312" s="1" t="s">
        <v>342</v>
      </c>
      <c r="B312" s="1" t="s">
        <v>528</v>
      </c>
      <c r="C312" s="1" t="s">
        <v>529</v>
      </c>
      <c r="D312" s="1">
        <v>64</v>
      </c>
      <c r="E312" s="1" t="s">
        <v>33</v>
      </c>
      <c r="F312" s="1" t="s">
        <v>530</v>
      </c>
      <c r="G312" s="1" t="s">
        <v>195</v>
      </c>
      <c r="H312" s="1" t="s">
        <v>298</v>
      </c>
      <c r="I312" s="1" t="s">
        <v>36</v>
      </c>
      <c r="J312" s="1" t="s">
        <v>196</v>
      </c>
      <c r="K312" s="1">
        <v>5</v>
      </c>
      <c r="L312" s="1">
        <v>383.9</v>
      </c>
      <c r="M312" s="1">
        <v>403.7</v>
      </c>
      <c r="N312" s="1">
        <v>22.4</v>
      </c>
      <c r="W312" s="1">
        <v>1.1659999999999999</v>
      </c>
      <c r="X312" s="1">
        <v>57.2517985</v>
      </c>
      <c r="Y312" s="1">
        <v>4756</v>
      </c>
      <c r="Z312" s="1">
        <v>5571</v>
      </c>
      <c r="AA312" s="1">
        <v>6648</v>
      </c>
      <c r="AB312" s="1" t="s">
        <v>387</v>
      </c>
      <c r="AC312" s="1" t="s">
        <v>158</v>
      </c>
      <c r="AD312" s="1">
        <v>88.844999999999999</v>
      </c>
      <c r="AE312" s="1">
        <v>90.257999999999996</v>
      </c>
      <c r="AF312" s="1">
        <v>1.1709305999999999</v>
      </c>
      <c r="AG312" s="1">
        <v>-28.41</v>
      </c>
    </row>
    <row r="313" spans="1:33" x14ac:dyDescent="0.2">
      <c r="A313" s="1" t="s">
        <v>342</v>
      </c>
      <c r="B313" s="1" t="s">
        <v>532</v>
      </c>
      <c r="C313" s="1" t="s">
        <v>533</v>
      </c>
      <c r="D313" s="1">
        <v>65</v>
      </c>
      <c r="E313" s="1" t="s">
        <v>33</v>
      </c>
      <c r="F313" s="1" t="s">
        <v>316</v>
      </c>
      <c r="G313" s="1" t="s">
        <v>197</v>
      </c>
      <c r="H313" s="1" t="s">
        <v>298</v>
      </c>
      <c r="I313" s="1" t="s">
        <v>36</v>
      </c>
      <c r="J313" s="1" t="s">
        <v>198</v>
      </c>
      <c r="K313" s="1">
        <v>1</v>
      </c>
      <c r="L313" s="1">
        <v>23.8</v>
      </c>
      <c r="M313" s="1">
        <v>43.6</v>
      </c>
      <c r="N313" s="1">
        <v>22.1</v>
      </c>
      <c r="O313" s="1">
        <v>3542</v>
      </c>
      <c r="P313" s="1">
        <v>2620</v>
      </c>
      <c r="Q313" s="1" t="s">
        <v>484</v>
      </c>
      <c r="R313" s="1" t="s">
        <v>46</v>
      </c>
      <c r="S313" s="1">
        <v>66.441999999999993</v>
      </c>
      <c r="T313" s="1">
        <v>0.73870360000000002</v>
      </c>
      <c r="U313" s="1">
        <v>-1.226</v>
      </c>
      <c r="W313" s="1">
        <v>0.85599999999999998</v>
      </c>
      <c r="X313" s="1">
        <v>11.727818600000001</v>
      </c>
      <c r="AE313" s="1">
        <v>66.957999999999998</v>
      </c>
    </row>
    <row r="314" spans="1:33" x14ac:dyDescent="0.2">
      <c r="A314" s="1" t="s">
        <v>342</v>
      </c>
      <c r="B314" s="1" t="s">
        <v>532</v>
      </c>
      <c r="C314" s="1" t="s">
        <v>533</v>
      </c>
      <c r="D314" s="1">
        <v>65</v>
      </c>
      <c r="E314" s="1" t="s">
        <v>33</v>
      </c>
      <c r="F314" s="1" t="s">
        <v>316</v>
      </c>
      <c r="G314" s="1" t="s">
        <v>197</v>
      </c>
      <c r="H314" s="1" t="s">
        <v>298</v>
      </c>
      <c r="I314" s="1" t="s">
        <v>36</v>
      </c>
      <c r="J314" s="1" t="s">
        <v>198</v>
      </c>
      <c r="K314" s="1">
        <v>2</v>
      </c>
      <c r="L314" s="1">
        <v>93.8</v>
      </c>
      <c r="M314" s="1">
        <v>113.6</v>
      </c>
      <c r="N314" s="1">
        <v>22.1</v>
      </c>
      <c r="O314" s="1">
        <v>3595</v>
      </c>
      <c r="P314" s="1">
        <v>2660</v>
      </c>
      <c r="Q314" s="1" t="s">
        <v>407</v>
      </c>
      <c r="R314" s="1" t="s">
        <v>81</v>
      </c>
      <c r="S314" s="1">
        <v>66.867000000000004</v>
      </c>
      <c r="T314" s="1">
        <v>0.73872260000000001</v>
      </c>
      <c r="U314" s="1">
        <v>-1.2</v>
      </c>
      <c r="W314" s="1">
        <v>0.85599999999999998</v>
      </c>
      <c r="X314" s="1">
        <v>11.8029823</v>
      </c>
      <c r="AE314" s="1">
        <v>67.387</v>
      </c>
    </row>
    <row r="315" spans="1:33" x14ac:dyDescent="0.2">
      <c r="A315" s="1" t="s">
        <v>342</v>
      </c>
      <c r="B315" s="1" t="s">
        <v>532</v>
      </c>
      <c r="C315" s="1" t="s">
        <v>533</v>
      </c>
      <c r="D315" s="1">
        <v>65</v>
      </c>
      <c r="E315" s="1" t="s">
        <v>33</v>
      </c>
      <c r="F315" s="1" t="s">
        <v>316</v>
      </c>
      <c r="G315" s="1" t="s">
        <v>197</v>
      </c>
      <c r="H315" s="1" t="s">
        <v>298</v>
      </c>
      <c r="I315" s="1" t="s">
        <v>36</v>
      </c>
      <c r="J315" s="1" t="s">
        <v>198</v>
      </c>
      <c r="K315" s="1">
        <v>3</v>
      </c>
      <c r="L315" s="1">
        <v>271.60000000000002</v>
      </c>
      <c r="M315" s="1">
        <v>291.89999999999998</v>
      </c>
      <c r="N315" s="1">
        <v>67.099999999999994</v>
      </c>
      <c r="W315" s="1">
        <v>0.85599999999999998</v>
      </c>
      <c r="X315" s="1">
        <v>38.674652100000003</v>
      </c>
      <c r="Y315" s="1">
        <v>2180</v>
      </c>
      <c r="Z315" s="1">
        <v>3976</v>
      </c>
      <c r="AA315" s="1">
        <v>3107</v>
      </c>
      <c r="AB315" s="1" t="s">
        <v>48</v>
      </c>
      <c r="AC315" s="1" t="s">
        <v>301</v>
      </c>
      <c r="AD315" s="1">
        <v>43.875</v>
      </c>
      <c r="AE315" s="1">
        <v>44.859000000000002</v>
      </c>
      <c r="AF315" s="1">
        <v>1.8145126</v>
      </c>
      <c r="AG315" s="1">
        <v>544.42200000000003</v>
      </c>
    </row>
    <row r="316" spans="1:33" x14ac:dyDescent="0.2">
      <c r="A316" s="1" t="s">
        <v>342</v>
      </c>
      <c r="B316" s="1" t="s">
        <v>532</v>
      </c>
      <c r="C316" s="1" t="s">
        <v>533</v>
      </c>
      <c r="D316" s="1">
        <v>65</v>
      </c>
      <c r="E316" s="1" t="s">
        <v>33</v>
      </c>
      <c r="F316" s="1" t="s">
        <v>316</v>
      </c>
      <c r="G316" s="1" t="s">
        <v>197</v>
      </c>
      <c r="H316" s="1" t="s">
        <v>298</v>
      </c>
      <c r="I316" s="1" t="s">
        <v>36</v>
      </c>
      <c r="J316" s="1" t="s">
        <v>198</v>
      </c>
      <c r="K316" s="1">
        <v>4</v>
      </c>
      <c r="L316" s="1">
        <v>383.9</v>
      </c>
      <c r="M316" s="1">
        <v>403.7</v>
      </c>
      <c r="N316" s="1">
        <v>22.3</v>
      </c>
      <c r="W316" s="1">
        <v>0.85599999999999998</v>
      </c>
      <c r="X316" s="1">
        <v>78.041932399999993</v>
      </c>
      <c r="Y316" s="1">
        <v>4782</v>
      </c>
      <c r="Z316" s="1">
        <v>5608</v>
      </c>
      <c r="AA316" s="1">
        <v>6676</v>
      </c>
      <c r="AB316" s="1" t="s">
        <v>60</v>
      </c>
      <c r="AC316" s="1" t="s">
        <v>158</v>
      </c>
      <c r="AD316" s="1">
        <v>88.909000000000006</v>
      </c>
      <c r="AE316" s="1">
        <v>90.322999999999993</v>
      </c>
      <c r="AF316" s="1">
        <v>1.1709304</v>
      </c>
      <c r="AG316" s="1">
        <v>-28.41</v>
      </c>
    </row>
    <row r="317" spans="1:33" x14ac:dyDescent="0.2">
      <c r="A317" s="1" t="s">
        <v>342</v>
      </c>
      <c r="B317" s="1" t="s">
        <v>534</v>
      </c>
      <c r="C317" s="1" t="s">
        <v>535</v>
      </c>
      <c r="D317" s="1">
        <v>66</v>
      </c>
      <c r="E317" s="1" t="s">
        <v>33</v>
      </c>
      <c r="F317" s="1" t="s">
        <v>536</v>
      </c>
      <c r="G317" s="1" t="s">
        <v>199</v>
      </c>
      <c r="H317" s="1" t="s">
        <v>298</v>
      </c>
      <c r="I317" s="1" t="s">
        <v>36</v>
      </c>
      <c r="J317" s="1" t="s">
        <v>200</v>
      </c>
      <c r="K317" s="1">
        <v>1</v>
      </c>
      <c r="L317" s="1">
        <v>23.7</v>
      </c>
      <c r="M317" s="1">
        <v>26.2</v>
      </c>
      <c r="N317" s="1">
        <v>22.4</v>
      </c>
      <c r="O317" s="1">
        <v>3515</v>
      </c>
      <c r="P317" s="1">
        <v>2597</v>
      </c>
      <c r="Q317" s="1" t="s">
        <v>325</v>
      </c>
      <c r="R317" s="1" t="s">
        <v>54</v>
      </c>
      <c r="S317" s="1">
        <v>66.436999999999998</v>
      </c>
      <c r="T317" s="1">
        <v>0.73878299999999997</v>
      </c>
      <c r="U317" s="1">
        <v>-1.1459999999999999</v>
      </c>
      <c r="W317" s="1">
        <v>1.514</v>
      </c>
      <c r="X317" s="1">
        <v>6.6303197000000003</v>
      </c>
      <c r="AE317" s="1">
        <v>66.953000000000003</v>
      </c>
    </row>
    <row r="318" spans="1:33" x14ac:dyDescent="0.2">
      <c r="A318" s="1" t="s">
        <v>342</v>
      </c>
      <c r="B318" s="1" t="s">
        <v>534</v>
      </c>
      <c r="C318" s="1" t="s">
        <v>535</v>
      </c>
      <c r="D318" s="1">
        <v>66</v>
      </c>
      <c r="E318" s="1" t="s">
        <v>33</v>
      </c>
      <c r="F318" s="1" t="s">
        <v>536</v>
      </c>
      <c r="G318" s="1" t="s">
        <v>199</v>
      </c>
      <c r="H318" s="1" t="s">
        <v>298</v>
      </c>
      <c r="I318" s="1" t="s">
        <v>36</v>
      </c>
      <c r="J318" s="1" t="s">
        <v>200</v>
      </c>
      <c r="K318" s="1">
        <v>2</v>
      </c>
      <c r="L318" s="1">
        <v>93.8</v>
      </c>
      <c r="M318" s="1">
        <v>113.6</v>
      </c>
      <c r="N318" s="1">
        <v>22.4</v>
      </c>
      <c r="O318" s="1">
        <v>3566</v>
      </c>
      <c r="P318" s="1">
        <v>2635</v>
      </c>
      <c r="Q318" s="1" t="s">
        <v>327</v>
      </c>
      <c r="R318" s="1" t="s">
        <v>98</v>
      </c>
      <c r="S318" s="1">
        <v>66.796999999999997</v>
      </c>
      <c r="T318" s="1">
        <v>0.73874269999999997</v>
      </c>
      <c r="U318" s="1">
        <v>-1.2</v>
      </c>
      <c r="W318" s="1">
        <v>1.514</v>
      </c>
      <c r="X318" s="1">
        <v>6.6662863000000003</v>
      </c>
      <c r="AE318" s="1">
        <v>67.316000000000003</v>
      </c>
    </row>
    <row r="319" spans="1:33" x14ac:dyDescent="0.2">
      <c r="A319" s="1" t="s">
        <v>342</v>
      </c>
      <c r="B319" s="1" t="s">
        <v>534</v>
      </c>
      <c r="C319" s="1" t="s">
        <v>535</v>
      </c>
      <c r="D319" s="1">
        <v>66</v>
      </c>
      <c r="E319" s="1" t="s">
        <v>33</v>
      </c>
      <c r="F319" s="1" t="s">
        <v>536</v>
      </c>
      <c r="G319" s="1" t="s">
        <v>199</v>
      </c>
      <c r="H319" s="1" t="s">
        <v>298</v>
      </c>
      <c r="I319" s="1" t="s">
        <v>36</v>
      </c>
      <c r="J319" s="1" t="s">
        <v>200</v>
      </c>
      <c r="K319" s="1">
        <v>3</v>
      </c>
      <c r="L319" s="1">
        <v>156.6</v>
      </c>
      <c r="M319" s="1">
        <v>179.6</v>
      </c>
      <c r="N319" s="1">
        <v>70.099999999999994</v>
      </c>
      <c r="O319" s="1">
        <v>6959</v>
      </c>
      <c r="P319" s="1">
        <v>5228</v>
      </c>
      <c r="Q319" s="1" t="s">
        <v>322</v>
      </c>
      <c r="R319" s="1" t="s">
        <v>81</v>
      </c>
      <c r="S319" s="1">
        <v>121.90300000000001</v>
      </c>
      <c r="T319" s="1">
        <v>0.75058009999999997</v>
      </c>
      <c r="U319" s="1">
        <v>14.805</v>
      </c>
      <c r="W319" s="1">
        <v>1.514</v>
      </c>
      <c r="X319" s="1">
        <v>12.1709003</v>
      </c>
      <c r="AE319" s="1">
        <v>122.902</v>
      </c>
    </row>
    <row r="320" spans="1:33" x14ac:dyDescent="0.2">
      <c r="A320" s="1" t="s">
        <v>342</v>
      </c>
      <c r="B320" s="1" t="s">
        <v>534</v>
      </c>
      <c r="C320" s="1" t="s">
        <v>535</v>
      </c>
      <c r="D320" s="1">
        <v>66</v>
      </c>
      <c r="E320" s="1" t="s">
        <v>33</v>
      </c>
      <c r="F320" s="1" t="s">
        <v>536</v>
      </c>
      <c r="G320" s="1" t="s">
        <v>199</v>
      </c>
      <c r="H320" s="1" t="s">
        <v>298</v>
      </c>
      <c r="I320" s="1" t="s">
        <v>36</v>
      </c>
      <c r="J320" s="1" t="s">
        <v>200</v>
      </c>
      <c r="K320" s="1">
        <v>4</v>
      </c>
      <c r="L320" s="1">
        <v>271.5</v>
      </c>
      <c r="M320" s="1">
        <v>287</v>
      </c>
      <c r="N320" s="1">
        <v>71.3</v>
      </c>
      <c r="W320" s="1">
        <v>1.514</v>
      </c>
      <c r="X320" s="1">
        <v>45.4223772</v>
      </c>
      <c r="Y320" s="1">
        <v>4416</v>
      </c>
      <c r="Z320" s="1">
        <v>5337</v>
      </c>
      <c r="AA320" s="1">
        <v>6269</v>
      </c>
      <c r="AB320" s="1" t="s">
        <v>48</v>
      </c>
      <c r="AC320" s="1" t="s">
        <v>301</v>
      </c>
      <c r="AD320" s="1">
        <v>91.492999999999995</v>
      </c>
      <c r="AE320" s="1">
        <v>92.974999999999994</v>
      </c>
      <c r="AF320" s="1">
        <v>1.1936808999999999</v>
      </c>
      <c r="AG320" s="1">
        <v>-8.7110000000000003</v>
      </c>
    </row>
    <row r="321" spans="1:33" x14ac:dyDescent="0.2">
      <c r="A321" s="1" t="s">
        <v>342</v>
      </c>
      <c r="B321" s="1" t="s">
        <v>534</v>
      </c>
      <c r="C321" s="1" t="s">
        <v>535</v>
      </c>
      <c r="D321" s="1">
        <v>66</v>
      </c>
      <c r="E321" s="1" t="s">
        <v>33</v>
      </c>
      <c r="F321" s="1" t="s">
        <v>536</v>
      </c>
      <c r="G321" s="1" t="s">
        <v>199</v>
      </c>
      <c r="H321" s="1" t="s">
        <v>298</v>
      </c>
      <c r="I321" s="1" t="s">
        <v>36</v>
      </c>
      <c r="J321" s="1" t="s">
        <v>200</v>
      </c>
      <c r="K321" s="1">
        <v>5</v>
      </c>
      <c r="L321" s="1">
        <v>384</v>
      </c>
      <c r="M321" s="1">
        <v>386.5</v>
      </c>
      <c r="N321" s="1">
        <v>22.4</v>
      </c>
      <c r="W321" s="1">
        <v>1.514</v>
      </c>
      <c r="X321" s="1">
        <v>44.254569799999999</v>
      </c>
      <c r="Y321" s="1">
        <v>4752</v>
      </c>
      <c r="Z321" s="1">
        <v>5565</v>
      </c>
      <c r="AA321" s="1">
        <v>6646</v>
      </c>
      <c r="AB321" s="1" t="s">
        <v>67</v>
      </c>
      <c r="AC321" s="1" t="s">
        <v>304</v>
      </c>
      <c r="AD321" s="1">
        <v>89.171000000000006</v>
      </c>
      <c r="AE321" s="1">
        <v>90.59</v>
      </c>
      <c r="AF321" s="1">
        <v>1.1708711999999999</v>
      </c>
      <c r="AG321" s="1">
        <v>-28.41</v>
      </c>
    </row>
    <row r="322" spans="1:33" x14ac:dyDescent="0.2">
      <c r="A322" s="1" t="s">
        <v>342</v>
      </c>
      <c r="B322" s="1" t="s">
        <v>537</v>
      </c>
      <c r="C322" s="1" t="s">
        <v>538</v>
      </c>
      <c r="D322" s="1">
        <v>67</v>
      </c>
      <c r="E322" s="1" t="s">
        <v>33</v>
      </c>
      <c r="F322" s="1" t="s">
        <v>539</v>
      </c>
      <c r="G322" s="1" t="s">
        <v>201</v>
      </c>
      <c r="H322" s="1" t="s">
        <v>298</v>
      </c>
      <c r="I322" s="1" t="s">
        <v>36</v>
      </c>
      <c r="J322" s="1" t="s">
        <v>202</v>
      </c>
      <c r="K322" s="1">
        <v>1</v>
      </c>
      <c r="L322" s="1">
        <v>23.8</v>
      </c>
      <c r="M322" s="1">
        <v>43.6</v>
      </c>
      <c r="N322" s="1">
        <v>22.1</v>
      </c>
      <c r="O322" s="1">
        <v>3540</v>
      </c>
      <c r="P322" s="1">
        <v>2618</v>
      </c>
      <c r="Q322" s="1" t="s">
        <v>540</v>
      </c>
      <c r="R322" s="1" t="s">
        <v>39</v>
      </c>
      <c r="S322" s="1">
        <v>66.489999999999995</v>
      </c>
      <c r="T322" s="1">
        <v>0.73872740000000003</v>
      </c>
      <c r="U322" s="1">
        <v>-1.2130000000000001</v>
      </c>
      <c r="W322" s="1">
        <v>1.4359999999999999</v>
      </c>
      <c r="X322" s="1">
        <v>6.9960031999999996</v>
      </c>
      <c r="AE322" s="1">
        <v>67.006</v>
      </c>
    </row>
    <row r="323" spans="1:33" x14ac:dyDescent="0.2">
      <c r="A323" s="1" t="s">
        <v>342</v>
      </c>
      <c r="B323" s="1" t="s">
        <v>537</v>
      </c>
      <c r="C323" s="1" t="s">
        <v>538</v>
      </c>
      <c r="D323" s="1">
        <v>67</v>
      </c>
      <c r="E323" s="1" t="s">
        <v>33</v>
      </c>
      <c r="F323" s="1" t="s">
        <v>539</v>
      </c>
      <c r="G323" s="1" t="s">
        <v>201</v>
      </c>
      <c r="H323" s="1" t="s">
        <v>298</v>
      </c>
      <c r="I323" s="1" t="s">
        <v>36</v>
      </c>
      <c r="J323" s="1" t="s">
        <v>202</v>
      </c>
      <c r="K323" s="1">
        <v>2</v>
      </c>
      <c r="L323" s="1">
        <v>93.8</v>
      </c>
      <c r="M323" s="1">
        <v>113.6</v>
      </c>
      <c r="N323" s="1">
        <v>22.1</v>
      </c>
      <c r="O323" s="1">
        <v>3571</v>
      </c>
      <c r="P323" s="1">
        <v>2641</v>
      </c>
      <c r="Q323" s="1" t="s">
        <v>444</v>
      </c>
      <c r="R323" s="1" t="s">
        <v>80</v>
      </c>
      <c r="S323" s="1">
        <v>66.861000000000004</v>
      </c>
      <c r="T323" s="1">
        <v>0.73873659999999997</v>
      </c>
      <c r="U323" s="1">
        <v>-1.2</v>
      </c>
      <c r="W323" s="1">
        <v>1.4359999999999999</v>
      </c>
      <c r="X323" s="1">
        <v>7.0351210000000002</v>
      </c>
      <c r="AE323" s="1">
        <v>67.381</v>
      </c>
    </row>
    <row r="324" spans="1:33" x14ac:dyDescent="0.2">
      <c r="A324" s="1" t="s">
        <v>342</v>
      </c>
      <c r="B324" s="1" t="s">
        <v>537</v>
      </c>
      <c r="C324" s="1" t="s">
        <v>538</v>
      </c>
      <c r="D324" s="1">
        <v>67</v>
      </c>
      <c r="E324" s="1" t="s">
        <v>33</v>
      </c>
      <c r="F324" s="1" t="s">
        <v>539</v>
      </c>
      <c r="G324" s="1" t="s">
        <v>201</v>
      </c>
      <c r="H324" s="1" t="s">
        <v>298</v>
      </c>
      <c r="I324" s="1" t="s">
        <v>36</v>
      </c>
      <c r="J324" s="1" t="s">
        <v>202</v>
      </c>
      <c r="K324" s="1">
        <v>3</v>
      </c>
      <c r="L324" s="1">
        <v>156.69999999999999</v>
      </c>
      <c r="M324" s="1">
        <v>179.4</v>
      </c>
      <c r="N324" s="1">
        <v>68.400000000000006</v>
      </c>
      <c r="O324" s="1">
        <v>4838</v>
      </c>
      <c r="P324" s="1">
        <v>3850</v>
      </c>
      <c r="Q324" s="1" t="s">
        <v>325</v>
      </c>
      <c r="R324" s="1" t="s">
        <v>53</v>
      </c>
      <c r="S324" s="1">
        <v>86.08</v>
      </c>
      <c r="T324" s="1">
        <v>0.79473070000000001</v>
      </c>
      <c r="U324" s="1">
        <v>74.506</v>
      </c>
      <c r="W324" s="1">
        <v>1.4359999999999999</v>
      </c>
      <c r="X324" s="1">
        <v>9.0654187999999998</v>
      </c>
      <c r="AE324" s="1">
        <v>86.825999999999993</v>
      </c>
    </row>
    <row r="325" spans="1:33" x14ac:dyDescent="0.2">
      <c r="A325" s="1" t="s">
        <v>342</v>
      </c>
      <c r="B325" s="1" t="s">
        <v>537</v>
      </c>
      <c r="C325" s="1" t="s">
        <v>538</v>
      </c>
      <c r="D325" s="1">
        <v>67</v>
      </c>
      <c r="E325" s="1" t="s">
        <v>33</v>
      </c>
      <c r="F325" s="1" t="s">
        <v>539</v>
      </c>
      <c r="G325" s="1" t="s">
        <v>201</v>
      </c>
      <c r="H325" s="1" t="s">
        <v>298</v>
      </c>
      <c r="I325" s="1" t="s">
        <v>36</v>
      </c>
      <c r="J325" s="1" t="s">
        <v>202</v>
      </c>
      <c r="K325" s="1">
        <v>4</v>
      </c>
      <c r="L325" s="1">
        <v>271.3</v>
      </c>
      <c r="M325" s="1">
        <v>289.10000000000002</v>
      </c>
      <c r="N325" s="1">
        <v>69.900000000000006</v>
      </c>
      <c r="W325" s="1">
        <v>1.4359999999999999</v>
      </c>
      <c r="X325" s="1">
        <v>35.362488399999997</v>
      </c>
      <c r="Y325" s="1">
        <v>3305</v>
      </c>
      <c r="Z325" s="1">
        <v>4578</v>
      </c>
      <c r="AA325" s="1">
        <v>4696</v>
      </c>
      <c r="AB325" s="1" t="s">
        <v>48</v>
      </c>
      <c r="AC325" s="1" t="s">
        <v>301</v>
      </c>
      <c r="AD325" s="1">
        <v>67.491</v>
      </c>
      <c r="AE325" s="1">
        <v>68.704999999999998</v>
      </c>
      <c r="AF325" s="1">
        <v>1.3724225000000001</v>
      </c>
      <c r="AG325" s="1">
        <v>150.55000000000001</v>
      </c>
    </row>
    <row r="326" spans="1:33" x14ac:dyDescent="0.2">
      <c r="A326" s="1" t="s">
        <v>342</v>
      </c>
      <c r="B326" s="1" t="s">
        <v>537</v>
      </c>
      <c r="C326" s="1" t="s">
        <v>538</v>
      </c>
      <c r="D326" s="1">
        <v>67</v>
      </c>
      <c r="E326" s="1" t="s">
        <v>33</v>
      </c>
      <c r="F326" s="1" t="s">
        <v>539</v>
      </c>
      <c r="G326" s="1" t="s">
        <v>201</v>
      </c>
      <c r="H326" s="1" t="s">
        <v>298</v>
      </c>
      <c r="I326" s="1" t="s">
        <v>36</v>
      </c>
      <c r="J326" s="1" t="s">
        <v>202</v>
      </c>
      <c r="K326" s="1">
        <v>5</v>
      </c>
      <c r="L326" s="1">
        <v>384</v>
      </c>
      <c r="M326" s="1">
        <v>386.5</v>
      </c>
      <c r="N326" s="1">
        <v>22.4</v>
      </c>
      <c r="W326" s="1">
        <v>1.4359999999999999</v>
      </c>
      <c r="X326" s="1">
        <v>46.663326300000001</v>
      </c>
      <c r="Y326" s="1">
        <v>4756</v>
      </c>
      <c r="Z326" s="1">
        <v>5570</v>
      </c>
      <c r="AA326" s="1">
        <v>6655</v>
      </c>
      <c r="AB326" s="1" t="s">
        <v>387</v>
      </c>
      <c r="AC326" s="1" t="s">
        <v>72</v>
      </c>
      <c r="AD326" s="1">
        <v>89.180999999999997</v>
      </c>
      <c r="AE326" s="1">
        <v>90.6</v>
      </c>
      <c r="AF326" s="1">
        <v>1.1708778</v>
      </c>
      <c r="AG326" s="1">
        <v>-28.41</v>
      </c>
    </row>
    <row r="327" spans="1:33" x14ac:dyDescent="0.2">
      <c r="A327" s="1" t="s">
        <v>342</v>
      </c>
      <c r="B327" s="1" t="s">
        <v>541</v>
      </c>
      <c r="C327" s="1" t="s">
        <v>542</v>
      </c>
      <c r="D327" s="1">
        <v>68</v>
      </c>
      <c r="E327" s="1" t="s">
        <v>33</v>
      </c>
      <c r="F327" s="1" t="s">
        <v>543</v>
      </c>
      <c r="G327" s="1" t="s">
        <v>203</v>
      </c>
      <c r="H327" s="1" t="s">
        <v>298</v>
      </c>
      <c r="I327" s="1" t="s">
        <v>36</v>
      </c>
      <c r="J327" s="1" t="s">
        <v>204</v>
      </c>
      <c r="K327" s="1">
        <v>1</v>
      </c>
      <c r="L327" s="1">
        <v>23.8</v>
      </c>
      <c r="M327" s="1">
        <v>43.6</v>
      </c>
      <c r="N327" s="1">
        <v>22.1</v>
      </c>
      <c r="O327" s="1">
        <v>3559</v>
      </c>
      <c r="P327" s="1">
        <v>2633</v>
      </c>
      <c r="Q327" s="1" t="s">
        <v>459</v>
      </c>
      <c r="R327" s="1" t="s">
        <v>46</v>
      </c>
      <c r="S327" s="1">
        <v>66.549000000000007</v>
      </c>
      <c r="T327" s="1">
        <v>0.73875610000000003</v>
      </c>
      <c r="U327" s="1">
        <v>-1.1890000000000001</v>
      </c>
      <c r="W327" s="1">
        <v>1.399</v>
      </c>
      <c r="X327" s="1">
        <v>7.1874333999999998</v>
      </c>
      <c r="AE327" s="1">
        <v>67.066000000000003</v>
      </c>
    </row>
    <row r="328" spans="1:33" x14ac:dyDescent="0.2">
      <c r="A328" s="1" t="s">
        <v>342</v>
      </c>
      <c r="B328" s="1" t="s">
        <v>541</v>
      </c>
      <c r="C328" s="1" t="s">
        <v>542</v>
      </c>
      <c r="D328" s="1">
        <v>68</v>
      </c>
      <c r="E328" s="1" t="s">
        <v>33</v>
      </c>
      <c r="F328" s="1" t="s">
        <v>543</v>
      </c>
      <c r="G328" s="1" t="s">
        <v>203</v>
      </c>
      <c r="H328" s="1" t="s">
        <v>298</v>
      </c>
      <c r="I328" s="1" t="s">
        <v>36</v>
      </c>
      <c r="J328" s="1" t="s">
        <v>204</v>
      </c>
      <c r="K328" s="1">
        <v>2</v>
      </c>
      <c r="L328" s="1">
        <v>93.8</v>
      </c>
      <c r="M328" s="1">
        <v>113.7</v>
      </c>
      <c r="N328" s="1">
        <v>22.1</v>
      </c>
      <c r="O328" s="1">
        <v>3586</v>
      </c>
      <c r="P328" s="1">
        <v>2650</v>
      </c>
      <c r="Q328" s="1" t="s">
        <v>407</v>
      </c>
      <c r="R328" s="1" t="s">
        <v>81</v>
      </c>
      <c r="S328" s="1">
        <v>66.988</v>
      </c>
      <c r="T328" s="1">
        <v>0.73874759999999995</v>
      </c>
      <c r="U328" s="1">
        <v>-1.2</v>
      </c>
      <c r="W328" s="1">
        <v>1.399</v>
      </c>
      <c r="X328" s="1">
        <v>7.234915</v>
      </c>
      <c r="AE328" s="1">
        <v>67.509</v>
      </c>
    </row>
    <row r="329" spans="1:33" x14ac:dyDescent="0.2">
      <c r="A329" s="1" t="s">
        <v>342</v>
      </c>
      <c r="B329" s="1" t="s">
        <v>541</v>
      </c>
      <c r="C329" s="1" t="s">
        <v>542</v>
      </c>
      <c r="D329" s="1">
        <v>68</v>
      </c>
      <c r="E329" s="1" t="s">
        <v>33</v>
      </c>
      <c r="F329" s="1" t="s">
        <v>543</v>
      </c>
      <c r="G329" s="1" t="s">
        <v>203</v>
      </c>
      <c r="H329" s="1" t="s">
        <v>298</v>
      </c>
      <c r="I329" s="1" t="s">
        <v>36</v>
      </c>
      <c r="J329" s="1" t="s">
        <v>204</v>
      </c>
      <c r="K329" s="1">
        <v>3</v>
      </c>
      <c r="L329" s="1">
        <v>157</v>
      </c>
      <c r="M329" s="1">
        <v>179.5</v>
      </c>
      <c r="N329" s="1">
        <v>67.400000000000006</v>
      </c>
      <c r="O329" s="1">
        <v>4236</v>
      </c>
      <c r="P329" s="1">
        <v>3175</v>
      </c>
      <c r="Q329" s="1" t="s">
        <v>357</v>
      </c>
      <c r="R329" s="1" t="s">
        <v>54</v>
      </c>
      <c r="S329" s="1">
        <v>75.31</v>
      </c>
      <c r="T329" s="1">
        <v>0.74887079999999995</v>
      </c>
      <c r="U329" s="1">
        <v>12.487</v>
      </c>
      <c r="W329" s="1">
        <v>1.399</v>
      </c>
      <c r="X329" s="1">
        <v>8.1372517000000002</v>
      </c>
      <c r="AE329" s="1">
        <v>75.929000000000002</v>
      </c>
    </row>
    <row r="330" spans="1:33" x14ac:dyDescent="0.2">
      <c r="A330" s="1" t="s">
        <v>342</v>
      </c>
      <c r="B330" s="1" t="s">
        <v>541</v>
      </c>
      <c r="C330" s="1" t="s">
        <v>542</v>
      </c>
      <c r="D330" s="1">
        <v>68</v>
      </c>
      <c r="E330" s="1" t="s">
        <v>33</v>
      </c>
      <c r="F330" s="1" t="s">
        <v>543</v>
      </c>
      <c r="G330" s="1" t="s">
        <v>203</v>
      </c>
      <c r="H330" s="1" t="s">
        <v>298</v>
      </c>
      <c r="I330" s="1" t="s">
        <v>36</v>
      </c>
      <c r="J330" s="1" t="s">
        <v>204</v>
      </c>
      <c r="K330" s="1">
        <v>4</v>
      </c>
      <c r="L330" s="1">
        <v>271.39999999999998</v>
      </c>
      <c r="M330" s="1">
        <v>289.7</v>
      </c>
      <c r="N330" s="1">
        <v>69.599999999999994</v>
      </c>
      <c r="W330" s="1">
        <v>1.399</v>
      </c>
      <c r="X330" s="1">
        <v>34.934555199999998</v>
      </c>
      <c r="Y330" s="1">
        <v>3199</v>
      </c>
      <c r="Z330" s="1">
        <v>3822</v>
      </c>
      <c r="AA330" s="1">
        <v>4546</v>
      </c>
      <c r="AB330" s="1" t="s">
        <v>48</v>
      </c>
      <c r="AC330" s="1" t="s">
        <v>76</v>
      </c>
      <c r="AD330" s="1">
        <v>65.082999999999998</v>
      </c>
      <c r="AE330" s="1">
        <v>66.132000000000005</v>
      </c>
      <c r="AF330" s="1">
        <v>1.1856150999999999</v>
      </c>
      <c r="AG330" s="1">
        <v>-15.993</v>
      </c>
    </row>
    <row r="331" spans="1:33" x14ac:dyDescent="0.2">
      <c r="A331" s="1" t="s">
        <v>342</v>
      </c>
      <c r="B331" s="1" t="s">
        <v>541</v>
      </c>
      <c r="C331" s="1" t="s">
        <v>542</v>
      </c>
      <c r="D331" s="1">
        <v>68</v>
      </c>
      <c r="E331" s="1" t="s">
        <v>33</v>
      </c>
      <c r="F331" s="1" t="s">
        <v>543</v>
      </c>
      <c r="G331" s="1" t="s">
        <v>203</v>
      </c>
      <c r="H331" s="1" t="s">
        <v>298</v>
      </c>
      <c r="I331" s="1" t="s">
        <v>36</v>
      </c>
      <c r="J331" s="1" t="s">
        <v>204</v>
      </c>
      <c r="K331" s="1">
        <v>5</v>
      </c>
      <c r="L331" s="1">
        <v>383.8</v>
      </c>
      <c r="M331" s="1">
        <v>403.6</v>
      </c>
      <c r="N331" s="1">
        <v>22.6</v>
      </c>
      <c r="W331" s="1">
        <v>1.399</v>
      </c>
      <c r="X331" s="1">
        <v>47.451363700000002</v>
      </c>
      <c r="Y331" s="1">
        <v>4705</v>
      </c>
      <c r="Z331" s="1">
        <v>5513</v>
      </c>
      <c r="AA331" s="1">
        <v>6580</v>
      </c>
      <c r="AB331" s="1" t="s">
        <v>71</v>
      </c>
      <c r="AC331" s="1" t="s">
        <v>351</v>
      </c>
      <c r="AD331" s="1">
        <v>88.352000000000004</v>
      </c>
      <c r="AE331" s="1">
        <v>89.757999999999996</v>
      </c>
      <c r="AF331" s="1">
        <v>1.1709152</v>
      </c>
      <c r="AG331" s="1">
        <v>-28.41</v>
      </c>
    </row>
    <row r="332" spans="1:33" x14ac:dyDescent="0.2">
      <c r="A332" s="1" t="s">
        <v>342</v>
      </c>
      <c r="B332" s="1" t="s">
        <v>544</v>
      </c>
      <c r="C332" s="1" t="s">
        <v>545</v>
      </c>
      <c r="D332" s="1">
        <v>69</v>
      </c>
      <c r="E332" s="1" t="s">
        <v>33</v>
      </c>
      <c r="F332" s="1" t="s">
        <v>546</v>
      </c>
      <c r="G332" s="1" t="s">
        <v>205</v>
      </c>
      <c r="H332" s="1" t="s">
        <v>298</v>
      </c>
      <c r="I332" s="1" t="s">
        <v>36</v>
      </c>
      <c r="J332" s="1" t="s">
        <v>206</v>
      </c>
      <c r="K332" s="1">
        <v>1</v>
      </c>
      <c r="L332" s="1">
        <v>23.8</v>
      </c>
      <c r="M332" s="1">
        <v>43.6</v>
      </c>
      <c r="N332" s="1">
        <v>22.1</v>
      </c>
      <c r="O332" s="1">
        <v>3553</v>
      </c>
      <c r="P332" s="1">
        <v>2629</v>
      </c>
      <c r="Q332" s="1" t="s">
        <v>444</v>
      </c>
      <c r="R332" s="1" t="s">
        <v>53</v>
      </c>
      <c r="S332" s="1">
        <v>66.626000000000005</v>
      </c>
      <c r="T332" s="1">
        <v>0.73871439999999999</v>
      </c>
      <c r="U332" s="1">
        <v>-1.139</v>
      </c>
      <c r="W332" s="1">
        <v>1.1659999999999999</v>
      </c>
      <c r="X332" s="1">
        <v>8.6337151999999993</v>
      </c>
      <c r="AE332" s="1">
        <v>67.144000000000005</v>
      </c>
    </row>
    <row r="333" spans="1:33" x14ac:dyDescent="0.2">
      <c r="A333" s="1" t="s">
        <v>342</v>
      </c>
      <c r="B333" s="1" t="s">
        <v>544</v>
      </c>
      <c r="C333" s="1" t="s">
        <v>545</v>
      </c>
      <c r="D333" s="1">
        <v>69</v>
      </c>
      <c r="E333" s="1" t="s">
        <v>33</v>
      </c>
      <c r="F333" s="1" t="s">
        <v>546</v>
      </c>
      <c r="G333" s="1" t="s">
        <v>205</v>
      </c>
      <c r="H333" s="1" t="s">
        <v>298</v>
      </c>
      <c r="I333" s="1" t="s">
        <v>36</v>
      </c>
      <c r="J333" s="1" t="s">
        <v>206</v>
      </c>
      <c r="K333" s="1">
        <v>2</v>
      </c>
      <c r="L333" s="1">
        <v>93.9</v>
      </c>
      <c r="M333" s="1">
        <v>113.7</v>
      </c>
      <c r="N333" s="1">
        <v>22.1</v>
      </c>
      <c r="O333" s="1">
        <v>3590</v>
      </c>
      <c r="P333" s="1">
        <v>2654</v>
      </c>
      <c r="Q333" s="1" t="s">
        <v>407</v>
      </c>
      <c r="R333" s="1" t="s">
        <v>81</v>
      </c>
      <c r="S333" s="1">
        <v>66.941999999999993</v>
      </c>
      <c r="T333" s="1">
        <v>0.73866889999999996</v>
      </c>
      <c r="U333" s="1">
        <v>-1.2</v>
      </c>
      <c r="W333" s="1">
        <v>1.1659999999999999</v>
      </c>
      <c r="X333" s="1">
        <v>8.6746829999999999</v>
      </c>
      <c r="AE333" s="1">
        <v>67.462000000000003</v>
      </c>
    </row>
    <row r="334" spans="1:33" x14ac:dyDescent="0.2">
      <c r="A334" s="1" t="s">
        <v>342</v>
      </c>
      <c r="B334" s="1" t="s">
        <v>544</v>
      </c>
      <c r="C334" s="1" t="s">
        <v>545</v>
      </c>
      <c r="D334" s="1">
        <v>69</v>
      </c>
      <c r="E334" s="1" t="s">
        <v>33</v>
      </c>
      <c r="F334" s="1" t="s">
        <v>546</v>
      </c>
      <c r="G334" s="1" t="s">
        <v>205</v>
      </c>
      <c r="H334" s="1" t="s">
        <v>298</v>
      </c>
      <c r="I334" s="1" t="s">
        <v>36</v>
      </c>
      <c r="J334" s="1" t="s">
        <v>206</v>
      </c>
      <c r="K334" s="1">
        <v>3</v>
      </c>
      <c r="L334" s="1">
        <v>156.69999999999999</v>
      </c>
      <c r="M334" s="1">
        <v>179.4</v>
      </c>
      <c r="N334" s="1">
        <v>68.900000000000006</v>
      </c>
      <c r="O334" s="1">
        <v>5151</v>
      </c>
      <c r="P334" s="1">
        <v>3886</v>
      </c>
      <c r="Q334" s="1" t="s">
        <v>327</v>
      </c>
      <c r="R334" s="1" t="s">
        <v>80</v>
      </c>
      <c r="S334" s="1">
        <v>91.545000000000002</v>
      </c>
      <c r="T334" s="1">
        <v>0.75355550000000004</v>
      </c>
      <c r="U334" s="1">
        <v>18.928999999999998</v>
      </c>
      <c r="W334" s="1">
        <v>1.1659999999999999</v>
      </c>
      <c r="X334" s="1">
        <v>11.8682213</v>
      </c>
      <c r="AE334" s="1">
        <v>92.298000000000002</v>
      </c>
    </row>
    <row r="335" spans="1:33" x14ac:dyDescent="0.2">
      <c r="A335" s="1" t="s">
        <v>342</v>
      </c>
      <c r="B335" s="1" t="s">
        <v>544</v>
      </c>
      <c r="C335" s="1" t="s">
        <v>545</v>
      </c>
      <c r="D335" s="1">
        <v>69</v>
      </c>
      <c r="E335" s="1" t="s">
        <v>33</v>
      </c>
      <c r="F335" s="1" t="s">
        <v>546</v>
      </c>
      <c r="G335" s="1" t="s">
        <v>205</v>
      </c>
      <c r="H335" s="1" t="s">
        <v>298</v>
      </c>
      <c r="I335" s="1" t="s">
        <v>36</v>
      </c>
      <c r="J335" s="1" t="s">
        <v>206</v>
      </c>
      <c r="K335" s="1">
        <v>4</v>
      </c>
      <c r="L335" s="1">
        <v>271.5</v>
      </c>
      <c r="M335" s="1">
        <v>289.60000000000002</v>
      </c>
      <c r="N335" s="1">
        <v>69.599999999999994</v>
      </c>
      <c r="W335" s="1">
        <v>1.1659999999999999</v>
      </c>
      <c r="X335" s="1">
        <v>42.470405999999997</v>
      </c>
      <c r="Y335" s="1">
        <v>3233</v>
      </c>
      <c r="Z335" s="1">
        <v>3941</v>
      </c>
      <c r="AA335" s="1">
        <v>4595</v>
      </c>
      <c r="AB335" s="1" t="s">
        <v>48</v>
      </c>
      <c r="AC335" s="1" t="s">
        <v>301</v>
      </c>
      <c r="AD335" s="1">
        <v>65.927000000000007</v>
      </c>
      <c r="AE335" s="1">
        <v>67.004999999999995</v>
      </c>
      <c r="AF335" s="1">
        <v>1.2085669000000001</v>
      </c>
      <c r="AG335" s="1">
        <v>4.4749999999999996</v>
      </c>
    </row>
    <row r="336" spans="1:33" x14ac:dyDescent="0.2">
      <c r="A336" s="1" t="s">
        <v>342</v>
      </c>
      <c r="B336" s="1" t="s">
        <v>544</v>
      </c>
      <c r="C336" s="1" t="s">
        <v>545</v>
      </c>
      <c r="D336" s="1">
        <v>69</v>
      </c>
      <c r="E336" s="1" t="s">
        <v>33</v>
      </c>
      <c r="F336" s="1" t="s">
        <v>546</v>
      </c>
      <c r="G336" s="1" t="s">
        <v>205</v>
      </c>
      <c r="H336" s="1" t="s">
        <v>298</v>
      </c>
      <c r="I336" s="1" t="s">
        <v>36</v>
      </c>
      <c r="J336" s="1" t="s">
        <v>206</v>
      </c>
      <c r="K336" s="1">
        <v>5</v>
      </c>
      <c r="L336" s="1">
        <v>383.9</v>
      </c>
      <c r="M336" s="1">
        <v>403.7</v>
      </c>
      <c r="N336" s="1">
        <v>22.4</v>
      </c>
      <c r="W336" s="1">
        <v>1.1659999999999999</v>
      </c>
      <c r="X336" s="1">
        <v>57.556792700000003</v>
      </c>
      <c r="Y336" s="1">
        <v>4799</v>
      </c>
      <c r="Z336" s="1">
        <v>5626</v>
      </c>
      <c r="AA336" s="1">
        <v>6703</v>
      </c>
      <c r="AB336" s="1" t="s">
        <v>71</v>
      </c>
      <c r="AC336" s="1" t="s">
        <v>67</v>
      </c>
      <c r="AD336" s="1">
        <v>89.316999999999993</v>
      </c>
      <c r="AE336" s="1">
        <v>90.738</v>
      </c>
      <c r="AF336" s="1">
        <v>1.1709117</v>
      </c>
      <c r="AG336" s="1">
        <v>-28.41</v>
      </c>
    </row>
    <row r="337" spans="1:33" x14ac:dyDescent="0.2">
      <c r="A337" s="1" t="s">
        <v>342</v>
      </c>
      <c r="B337" s="1" t="s">
        <v>547</v>
      </c>
      <c r="C337" s="1" t="s">
        <v>548</v>
      </c>
      <c r="D337" s="1">
        <v>70</v>
      </c>
      <c r="E337" s="1" t="s">
        <v>33</v>
      </c>
      <c r="F337" s="1" t="s">
        <v>549</v>
      </c>
      <c r="G337" s="1" t="s">
        <v>207</v>
      </c>
      <c r="H337" s="1" t="s">
        <v>298</v>
      </c>
      <c r="I337" s="1" t="s">
        <v>36</v>
      </c>
      <c r="J337" s="1" t="s">
        <v>208</v>
      </c>
      <c r="K337" s="1">
        <v>1</v>
      </c>
      <c r="L337" s="1">
        <v>23.8</v>
      </c>
      <c r="M337" s="1">
        <v>43.6</v>
      </c>
      <c r="N337" s="1">
        <v>22.1</v>
      </c>
      <c r="O337" s="1">
        <v>3553</v>
      </c>
      <c r="P337" s="1">
        <v>2628</v>
      </c>
      <c r="Q337" s="1" t="s">
        <v>459</v>
      </c>
      <c r="R337" s="1" t="s">
        <v>53</v>
      </c>
      <c r="S337" s="1">
        <v>66.626000000000005</v>
      </c>
      <c r="T337" s="1">
        <v>0.73871810000000004</v>
      </c>
      <c r="U337" s="1">
        <v>-1.1559999999999999</v>
      </c>
      <c r="W337" s="1">
        <v>1.4039999999999999</v>
      </c>
      <c r="X337" s="1">
        <v>7.1701281000000003</v>
      </c>
      <c r="AE337" s="1">
        <v>67.143000000000001</v>
      </c>
    </row>
    <row r="338" spans="1:33" x14ac:dyDescent="0.2">
      <c r="A338" s="1" t="s">
        <v>342</v>
      </c>
      <c r="B338" s="1" t="s">
        <v>547</v>
      </c>
      <c r="C338" s="1" t="s">
        <v>548</v>
      </c>
      <c r="D338" s="1">
        <v>70</v>
      </c>
      <c r="E338" s="1" t="s">
        <v>33</v>
      </c>
      <c r="F338" s="1" t="s">
        <v>549</v>
      </c>
      <c r="G338" s="1" t="s">
        <v>207</v>
      </c>
      <c r="H338" s="1" t="s">
        <v>298</v>
      </c>
      <c r="I338" s="1" t="s">
        <v>36</v>
      </c>
      <c r="J338" s="1" t="s">
        <v>208</v>
      </c>
      <c r="K338" s="1">
        <v>2</v>
      </c>
      <c r="L338" s="1">
        <v>93.8</v>
      </c>
      <c r="M338" s="1">
        <v>113.6</v>
      </c>
      <c r="N338" s="1">
        <v>22.1</v>
      </c>
      <c r="O338" s="1">
        <v>3600</v>
      </c>
      <c r="P338" s="1">
        <v>2663</v>
      </c>
      <c r="Q338" s="1" t="s">
        <v>407</v>
      </c>
      <c r="R338" s="1" t="s">
        <v>81</v>
      </c>
      <c r="S338" s="1">
        <v>66.941000000000003</v>
      </c>
      <c r="T338" s="1">
        <v>0.73868529999999999</v>
      </c>
      <c r="U338" s="1">
        <v>-1.2</v>
      </c>
      <c r="W338" s="1">
        <v>1.4039999999999999</v>
      </c>
      <c r="X338" s="1">
        <v>7.2040625</v>
      </c>
      <c r="AE338" s="1">
        <v>67.460999999999999</v>
      </c>
    </row>
    <row r="339" spans="1:33" x14ac:dyDescent="0.2">
      <c r="A339" s="1" t="s">
        <v>342</v>
      </c>
      <c r="B339" s="1" t="s">
        <v>547</v>
      </c>
      <c r="C339" s="1" t="s">
        <v>548</v>
      </c>
      <c r="D339" s="1">
        <v>70</v>
      </c>
      <c r="E339" s="1" t="s">
        <v>33</v>
      </c>
      <c r="F339" s="1" t="s">
        <v>549</v>
      </c>
      <c r="G339" s="1" t="s">
        <v>207</v>
      </c>
      <c r="H339" s="1" t="s">
        <v>298</v>
      </c>
      <c r="I339" s="1" t="s">
        <v>36</v>
      </c>
      <c r="J339" s="1" t="s">
        <v>208</v>
      </c>
      <c r="K339" s="1">
        <v>3</v>
      </c>
      <c r="L339" s="1">
        <v>157</v>
      </c>
      <c r="M339" s="1">
        <v>179.5</v>
      </c>
      <c r="N339" s="1">
        <v>68.099999999999994</v>
      </c>
      <c r="O339" s="1">
        <v>4485</v>
      </c>
      <c r="P339" s="1">
        <v>3566</v>
      </c>
      <c r="Q339" s="1" t="s">
        <v>357</v>
      </c>
      <c r="R339" s="1" t="s">
        <v>80</v>
      </c>
      <c r="S339" s="1">
        <v>79.772999999999996</v>
      </c>
      <c r="T339" s="1">
        <v>0.79436910000000005</v>
      </c>
      <c r="U339" s="1">
        <v>74.091999999999999</v>
      </c>
      <c r="W339" s="1">
        <v>1.4039999999999999</v>
      </c>
      <c r="X339" s="1">
        <v>8.5924107000000003</v>
      </c>
      <c r="AE339" s="1">
        <v>80.462000000000003</v>
      </c>
    </row>
    <row r="340" spans="1:33" x14ac:dyDescent="0.2">
      <c r="A340" s="1" t="s">
        <v>342</v>
      </c>
      <c r="B340" s="1" t="s">
        <v>547</v>
      </c>
      <c r="C340" s="1" t="s">
        <v>548</v>
      </c>
      <c r="D340" s="1">
        <v>70</v>
      </c>
      <c r="E340" s="1" t="s">
        <v>33</v>
      </c>
      <c r="F340" s="1" t="s">
        <v>549</v>
      </c>
      <c r="G340" s="1" t="s">
        <v>207</v>
      </c>
      <c r="H340" s="1" t="s">
        <v>298</v>
      </c>
      <c r="I340" s="1" t="s">
        <v>36</v>
      </c>
      <c r="J340" s="1" t="s">
        <v>208</v>
      </c>
      <c r="K340" s="1">
        <v>4</v>
      </c>
      <c r="L340" s="1">
        <v>271.60000000000002</v>
      </c>
      <c r="M340" s="1">
        <v>290.10000000000002</v>
      </c>
      <c r="N340" s="1">
        <v>69.400000000000006</v>
      </c>
      <c r="W340" s="1">
        <v>1.4039999999999999</v>
      </c>
      <c r="X340" s="1">
        <v>33.7281744</v>
      </c>
      <c r="Y340" s="1">
        <v>3091</v>
      </c>
      <c r="Z340" s="1">
        <v>4301</v>
      </c>
      <c r="AA340" s="1">
        <v>4395</v>
      </c>
      <c r="AB340" s="1" t="s">
        <v>48</v>
      </c>
      <c r="AC340" s="1" t="s">
        <v>76</v>
      </c>
      <c r="AD340" s="1">
        <v>62.945</v>
      </c>
      <c r="AE340" s="1">
        <v>64.082999999999998</v>
      </c>
      <c r="AF340" s="1">
        <v>1.380598</v>
      </c>
      <c r="AG340" s="1">
        <v>157.83500000000001</v>
      </c>
    </row>
    <row r="341" spans="1:33" x14ac:dyDescent="0.2">
      <c r="A341" s="1" t="s">
        <v>342</v>
      </c>
      <c r="B341" s="1" t="s">
        <v>547</v>
      </c>
      <c r="C341" s="1" t="s">
        <v>548</v>
      </c>
      <c r="D341" s="1">
        <v>70</v>
      </c>
      <c r="E341" s="1" t="s">
        <v>33</v>
      </c>
      <c r="F341" s="1" t="s">
        <v>549</v>
      </c>
      <c r="G341" s="1" t="s">
        <v>207</v>
      </c>
      <c r="H341" s="1" t="s">
        <v>298</v>
      </c>
      <c r="I341" s="1" t="s">
        <v>36</v>
      </c>
      <c r="J341" s="1" t="s">
        <v>208</v>
      </c>
      <c r="K341" s="1">
        <v>5</v>
      </c>
      <c r="L341" s="1">
        <v>384</v>
      </c>
      <c r="M341" s="1">
        <v>386.2</v>
      </c>
      <c r="N341" s="1">
        <v>22.4</v>
      </c>
      <c r="W341" s="1">
        <v>1.4039999999999999</v>
      </c>
      <c r="X341" s="1">
        <v>47.733274799999997</v>
      </c>
      <c r="Y341" s="1">
        <v>4755</v>
      </c>
      <c r="Z341" s="1">
        <v>5570</v>
      </c>
      <c r="AA341" s="1">
        <v>6651</v>
      </c>
      <c r="AB341" s="1" t="s">
        <v>71</v>
      </c>
      <c r="AC341" s="1" t="s">
        <v>371</v>
      </c>
      <c r="AD341" s="1">
        <v>89.192999999999998</v>
      </c>
      <c r="AE341" s="1">
        <v>90.611999999999995</v>
      </c>
      <c r="AF341" s="1">
        <v>1.1708681000000001</v>
      </c>
      <c r="AG341" s="1">
        <v>-28.41</v>
      </c>
    </row>
    <row r="342" spans="1:33" x14ac:dyDescent="0.2">
      <c r="A342" s="1" t="s">
        <v>342</v>
      </c>
      <c r="B342" s="1" t="s">
        <v>550</v>
      </c>
      <c r="C342" s="1" t="s">
        <v>551</v>
      </c>
      <c r="D342" s="1">
        <v>71</v>
      </c>
      <c r="E342" s="1" t="s">
        <v>33</v>
      </c>
      <c r="F342" s="1" t="s">
        <v>552</v>
      </c>
      <c r="G342" s="1" t="s">
        <v>209</v>
      </c>
      <c r="H342" s="1" t="s">
        <v>298</v>
      </c>
      <c r="I342" s="1" t="s">
        <v>36</v>
      </c>
      <c r="J342" s="1" t="s">
        <v>210</v>
      </c>
      <c r="K342" s="1">
        <v>1</v>
      </c>
      <c r="L342" s="1">
        <v>23.8</v>
      </c>
      <c r="M342" s="1">
        <v>43.6</v>
      </c>
      <c r="N342" s="1">
        <v>22.1</v>
      </c>
      <c r="O342" s="1">
        <v>3560</v>
      </c>
      <c r="P342" s="1">
        <v>2633</v>
      </c>
      <c r="Q342" s="1" t="s">
        <v>459</v>
      </c>
      <c r="R342" s="1" t="s">
        <v>46</v>
      </c>
      <c r="S342" s="1">
        <v>66.632999999999996</v>
      </c>
      <c r="T342" s="1">
        <v>0.73867649999999996</v>
      </c>
      <c r="U342" s="1">
        <v>-1.21</v>
      </c>
      <c r="W342" s="1">
        <v>1.304</v>
      </c>
      <c r="X342" s="1">
        <v>7.7208107000000004</v>
      </c>
      <c r="AE342" s="1">
        <v>67.150999999999996</v>
      </c>
    </row>
    <row r="343" spans="1:33" x14ac:dyDescent="0.2">
      <c r="A343" s="1" t="s">
        <v>342</v>
      </c>
      <c r="B343" s="1" t="s">
        <v>550</v>
      </c>
      <c r="C343" s="1" t="s">
        <v>551</v>
      </c>
      <c r="D343" s="1">
        <v>71</v>
      </c>
      <c r="E343" s="1" t="s">
        <v>33</v>
      </c>
      <c r="F343" s="1" t="s">
        <v>552</v>
      </c>
      <c r="G343" s="1" t="s">
        <v>209</v>
      </c>
      <c r="H343" s="1" t="s">
        <v>298</v>
      </c>
      <c r="I343" s="1" t="s">
        <v>36</v>
      </c>
      <c r="J343" s="1" t="s">
        <v>210</v>
      </c>
      <c r="K343" s="1">
        <v>2</v>
      </c>
      <c r="L343" s="1">
        <v>93.9</v>
      </c>
      <c r="M343" s="1">
        <v>113.2</v>
      </c>
      <c r="N343" s="1">
        <v>22.1</v>
      </c>
      <c r="O343" s="1">
        <v>3561</v>
      </c>
      <c r="P343" s="1">
        <v>2631</v>
      </c>
      <c r="Q343" s="1" t="s">
        <v>325</v>
      </c>
      <c r="R343" s="1" t="s">
        <v>81</v>
      </c>
      <c r="S343" s="1">
        <v>66.978999999999999</v>
      </c>
      <c r="T343" s="1">
        <v>0.73868409999999995</v>
      </c>
      <c r="U343" s="1">
        <v>-1.2</v>
      </c>
      <c r="W343" s="1">
        <v>1.304</v>
      </c>
      <c r="X343" s="1">
        <v>7.7609190000000003</v>
      </c>
      <c r="AE343" s="1">
        <v>67.498999999999995</v>
      </c>
    </row>
    <row r="344" spans="1:33" x14ac:dyDescent="0.2">
      <c r="A344" s="1" t="s">
        <v>342</v>
      </c>
      <c r="B344" s="1" t="s">
        <v>550</v>
      </c>
      <c r="C344" s="1" t="s">
        <v>551</v>
      </c>
      <c r="D344" s="1">
        <v>71</v>
      </c>
      <c r="E344" s="1" t="s">
        <v>33</v>
      </c>
      <c r="F344" s="1" t="s">
        <v>552</v>
      </c>
      <c r="G344" s="1" t="s">
        <v>209</v>
      </c>
      <c r="H344" s="1" t="s">
        <v>298</v>
      </c>
      <c r="I344" s="1" t="s">
        <v>36</v>
      </c>
      <c r="J344" s="1" t="s">
        <v>210</v>
      </c>
      <c r="K344" s="1">
        <v>3</v>
      </c>
      <c r="L344" s="1">
        <v>156.9</v>
      </c>
      <c r="M344" s="1">
        <v>179.7</v>
      </c>
      <c r="N344" s="1">
        <v>67.599999999999994</v>
      </c>
      <c r="O344" s="1">
        <v>3955</v>
      </c>
      <c r="P344" s="1">
        <v>2966</v>
      </c>
      <c r="Q344" s="1" t="s">
        <v>327</v>
      </c>
      <c r="R344" s="1" t="s">
        <v>80</v>
      </c>
      <c r="S344" s="1">
        <v>70.191999999999993</v>
      </c>
      <c r="T344" s="1">
        <v>0.74906859999999997</v>
      </c>
      <c r="U344" s="1">
        <v>12.840999999999999</v>
      </c>
      <c r="W344" s="1">
        <v>1.304</v>
      </c>
      <c r="X344" s="1">
        <v>8.1367315999999992</v>
      </c>
      <c r="AE344" s="1">
        <v>70.768000000000001</v>
      </c>
    </row>
    <row r="345" spans="1:33" x14ac:dyDescent="0.2">
      <c r="A345" s="1" t="s">
        <v>342</v>
      </c>
      <c r="B345" s="1" t="s">
        <v>550</v>
      </c>
      <c r="C345" s="1" t="s">
        <v>551</v>
      </c>
      <c r="D345" s="1">
        <v>71</v>
      </c>
      <c r="E345" s="1" t="s">
        <v>33</v>
      </c>
      <c r="F345" s="1" t="s">
        <v>552</v>
      </c>
      <c r="G345" s="1" t="s">
        <v>209</v>
      </c>
      <c r="H345" s="1" t="s">
        <v>298</v>
      </c>
      <c r="I345" s="1" t="s">
        <v>36</v>
      </c>
      <c r="J345" s="1" t="s">
        <v>210</v>
      </c>
      <c r="K345" s="1">
        <v>4</v>
      </c>
      <c r="L345" s="1">
        <v>271.60000000000002</v>
      </c>
      <c r="M345" s="1">
        <v>289.89999999999998</v>
      </c>
      <c r="N345" s="1">
        <v>69.400000000000006</v>
      </c>
      <c r="W345" s="1">
        <v>1.304</v>
      </c>
      <c r="X345" s="1">
        <v>36.161366899999997</v>
      </c>
      <c r="Y345" s="1">
        <v>3090</v>
      </c>
      <c r="Z345" s="1">
        <v>3696</v>
      </c>
      <c r="AA345" s="1">
        <v>4391</v>
      </c>
      <c r="AB345" s="1" t="s">
        <v>48</v>
      </c>
      <c r="AC345" s="1" t="s">
        <v>76</v>
      </c>
      <c r="AD345" s="1">
        <v>62.8</v>
      </c>
      <c r="AE345" s="1">
        <v>63.813000000000002</v>
      </c>
      <c r="AF345" s="1">
        <v>1.1866232999999999</v>
      </c>
      <c r="AG345" s="1">
        <v>-15.045999999999999</v>
      </c>
    </row>
    <row r="346" spans="1:33" x14ac:dyDescent="0.2">
      <c r="A346" s="1" t="s">
        <v>342</v>
      </c>
      <c r="B346" s="1" t="s">
        <v>550</v>
      </c>
      <c r="C346" s="1" t="s">
        <v>551</v>
      </c>
      <c r="D346" s="1">
        <v>71</v>
      </c>
      <c r="E346" s="1" t="s">
        <v>33</v>
      </c>
      <c r="F346" s="1" t="s">
        <v>552</v>
      </c>
      <c r="G346" s="1" t="s">
        <v>209</v>
      </c>
      <c r="H346" s="1" t="s">
        <v>298</v>
      </c>
      <c r="I346" s="1" t="s">
        <v>36</v>
      </c>
      <c r="J346" s="1" t="s">
        <v>210</v>
      </c>
      <c r="K346" s="1">
        <v>5</v>
      </c>
      <c r="L346" s="1">
        <v>384</v>
      </c>
      <c r="M346" s="1">
        <v>386.5</v>
      </c>
      <c r="N346" s="1">
        <v>22.4</v>
      </c>
      <c r="W346" s="1">
        <v>1.304</v>
      </c>
      <c r="X346" s="1">
        <v>51.462199499999997</v>
      </c>
      <c r="Y346" s="1">
        <v>4765</v>
      </c>
      <c r="Z346" s="1">
        <v>5580</v>
      </c>
      <c r="AA346" s="1">
        <v>6664</v>
      </c>
      <c r="AB346" s="1" t="s">
        <v>71</v>
      </c>
      <c r="AC346" s="1" t="s">
        <v>351</v>
      </c>
      <c r="AD346" s="1">
        <v>89.311000000000007</v>
      </c>
      <c r="AE346" s="1">
        <v>90.731999999999999</v>
      </c>
      <c r="AF346" s="1">
        <v>1.1708689999999999</v>
      </c>
      <c r="AG346" s="1">
        <v>-28.41</v>
      </c>
    </row>
    <row r="347" spans="1:33" x14ac:dyDescent="0.2">
      <c r="A347" s="1" t="s">
        <v>342</v>
      </c>
      <c r="B347" s="1" t="s">
        <v>553</v>
      </c>
      <c r="C347" s="1" t="s">
        <v>554</v>
      </c>
      <c r="D347" s="1">
        <v>72</v>
      </c>
      <c r="E347" s="1" t="s">
        <v>33</v>
      </c>
      <c r="F347" s="1" t="s">
        <v>555</v>
      </c>
      <c r="G347" s="1" t="s">
        <v>211</v>
      </c>
      <c r="H347" s="1" t="s">
        <v>298</v>
      </c>
      <c r="I347" s="1" t="s">
        <v>36</v>
      </c>
      <c r="J347" s="1" t="s">
        <v>212</v>
      </c>
      <c r="K347" s="1">
        <v>1</v>
      </c>
      <c r="L347" s="1">
        <v>23.8</v>
      </c>
      <c r="M347" s="1">
        <v>43.6</v>
      </c>
      <c r="N347" s="1">
        <v>22.1</v>
      </c>
      <c r="O347" s="1">
        <v>3553</v>
      </c>
      <c r="P347" s="1">
        <v>2628</v>
      </c>
      <c r="Q347" s="1" t="s">
        <v>444</v>
      </c>
      <c r="R347" s="1" t="s">
        <v>54</v>
      </c>
      <c r="S347" s="1">
        <v>66.665999999999997</v>
      </c>
      <c r="T347" s="1">
        <v>0.73869240000000003</v>
      </c>
      <c r="U347" s="1">
        <v>-1.2589999999999999</v>
      </c>
      <c r="W347" s="1">
        <v>1.0820000000000001</v>
      </c>
      <c r="X347" s="1">
        <v>9.3095248999999995</v>
      </c>
      <c r="AE347" s="1">
        <v>67.183999999999997</v>
      </c>
    </row>
    <row r="348" spans="1:33" x14ac:dyDescent="0.2">
      <c r="A348" s="1" t="s">
        <v>342</v>
      </c>
      <c r="B348" s="1" t="s">
        <v>553</v>
      </c>
      <c r="C348" s="1" t="s">
        <v>554</v>
      </c>
      <c r="D348" s="1">
        <v>72</v>
      </c>
      <c r="E348" s="1" t="s">
        <v>33</v>
      </c>
      <c r="F348" s="1" t="s">
        <v>555</v>
      </c>
      <c r="G348" s="1" t="s">
        <v>211</v>
      </c>
      <c r="H348" s="1" t="s">
        <v>298</v>
      </c>
      <c r="I348" s="1" t="s">
        <v>36</v>
      </c>
      <c r="J348" s="1" t="s">
        <v>212</v>
      </c>
      <c r="K348" s="1">
        <v>2</v>
      </c>
      <c r="L348" s="1">
        <v>93.8</v>
      </c>
      <c r="M348" s="1">
        <v>113.6</v>
      </c>
      <c r="N348" s="1">
        <v>22.1</v>
      </c>
      <c r="O348" s="1">
        <v>3608</v>
      </c>
      <c r="P348" s="1">
        <v>2669</v>
      </c>
      <c r="Q348" s="1" t="s">
        <v>325</v>
      </c>
      <c r="R348" s="1" t="s">
        <v>98</v>
      </c>
      <c r="S348" s="1">
        <v>67.066000000000003</v>
      </c>
      <c r="T348" s="1">
        <v>0.73873580000000005</v>
      </c>
      <c r="U348" s="1">
        <v>-1.2</v>
      </c>
      <c r="W348" s="1">
        <v>1.0820000000000001</v>
      </c>
      <c r="X348" s="1">
        <v>9.3654095999999996</v>
      </c>
      <c r="AE348" s="1">
        <v>67.587000000000003</v>
      </c>
    </row>
    <row r="349" spans="1:33" x14ac:dyDescent="0.2">
      <c r="A349" s="1" t="s">
        <v>342</v>
      </c>
      <c r="B349" s="1" t="s">
        <v>553</v>
      </c>
      <c r="C349" s="1" t="s">
        <v>554</v>
      </c>
      <c r="D349" s="1">
        <v>72</v>
      </c>
      <c r="E349" s="1" t="s">
        <v>33</v>
      </c>
      <c r="F349" s="1" t="s">
        <v>555</v>
      </c>
      <c r="G349" s="1" t="s">
        <v>211</v>
      </c>
      <c r="H349" s="1" t="s">
        <v>298</v>
      </c>
      <c r="I349" s="1" t="s">
        <v>36</v>
      </c>
      <c r="J349" s="1" t="s">
        <v>212</v>
      </c>
      <c r="K349" s="1">
        <v>3</v>
      </c>
      <c r="L349" s="1">
        <v>156.69999999999999</v>
      </c>
      <c r="M349" s="1">
        <v>179.4</v>
      </c>
      <c r="N349" s="1">
        <v>68.599999999999994</v>
      </c>
      <c r="O349" s="1">
        <v>4887</v>
      </c>
      <c r="P349" s="1">
        <v>3665</v>
      </c>
      <c r="Q349" s="1" t="s">
        <v>327</v>
      </c>
      <c r="R349" s="1" t="s">
        <v>80</v>
      </c>
      <c r="S349" s="1">
        <v>86.891000000000005</v>
      </c>
      <c r="T349" s="1">
        <v>0.74915480000000001</v>
      </c>
      <c r="U349" s="1">
        <v>12.887</v>
      </c>
      <c r="W349" s="1">
        <v>1.0820000000000001</v>
      </c>
      <c r="X349" s="1">
        <v>12.139213099999999</v>
      </c>
      <c r="AE349" s="1">
        <v>87.605000000000004</v>
      </c>
    </row>
    <row r="350" spans="1:33" x14ac:dyDescent="0.2">
      <c r="A350" s="1" t="s">
        <v>342</v>
      </c>
      <c r="B350" s="1" t="s">
        <v>553</v>
      </c>
      <c r="C350" s="1" t="s">
        <v>554</v>
      </c>
      <c r="D350" s="1">
        <v>72</v>
      </c>
      <c r="E350" s="1" t="s">
        <v>33</v>
      </c>
      <c r="F350" s="1" t="s">
        <v>555</v>
      </c>
      <c r="G350" s="1" t="s">
        <v>211</v>
      </c>
      <c r="H350" s="1" t="s">
        <v>298</v>
      </c>
      <c r="I350" s="1" t="s">
        <v>36</v>
      </c>
      <c r="J350" s="1" t="s">
        <v>212</v>
      </c>
      <c r="K350" s="1">
        <v>4</v>
      </c>
      <c r="L350" s="1">
        <v>271.3</v>
      </c>
      <c r="M350" s="1">
        <v>289.60000000000002</v>
      </c>
      <c r="N350" s="1">
        <v>69.099999999999994</v>
      </c>
      <c r="W350" s="1">
        <v>1.0820000000000001</v>
      </c>
      <c r="X350" s="1">
        <v>42.854394300000003</v>
      </c>
      <c r="Y350" s="1">
        <v>3039</v>
      </c>
      <c r="Z350" s="1">
        <v>3632</v>
      </c>
      <c r="AA350" s="1">
        <v>4319</v>
      </c>
      <c r="AB350" s="1" t="s">
        <v>48</v>
      </c>
      <c r="AC350" s="1" t="s">
        <v>301</v>
      </c>
      <c r="AD350" s="1">
        <v>61.756999999999998</v>
      </c>
      <c r="AE350" s="1">
        <v>62.753</v>
      </c>
      <c r="AF350" s="1">
        <v>1.1856932</v>
      </c>
      <c r="AG350" s="1">
        <v>-15.879</v>
      </c>
    </row>
    <row r="351" spans="1:33" x14ac:dyDescent="0.2">
      <c r="A351" s="1" t="s">
        <v>342</v>
      </c>
      <c r="B351" s="1" t="s">
        <v>553</v>
      </c>
      <c r="C351" s="1" t="s">
        <v>554</v>
      </c>
      <c r="D351" s="1">
        <v>72</v>
      </c>
      <c r="E351" s="1" t="s">
        <v>33</v>
      </c>
      <c r="F351" s="1" t="s">
        <v>555</v>
      </c>
      <c r="G351" s="1" t="s">
        <v>211</v>
      </c>
      <c r="H351" s="1" t="s">
        <v>298</v>
      </c>
      <c r="I351" s="1" t="s">
        <v>36</v>
      </c>
      <c r="J351" s="1" t="s">
        <v>212</v>
      </c>
      <c r="K351" s="1">
        <v>5</v>
      </c>
      <c r="L351" s="1">
        <v>383.9</v>
      </c>
      <c r="M351" s="1">
        <v>403.7</v>
      </c>
      <c r="N351" s="1">
        <v>22.4</v>
      </c>
      <c r="W351" s="1">
        <v>1.0820000000000001</v>
      </c>
      <c r="X351" s="1">
        <v>62.0292174</v>
      </c>
      <c r="Y351" s="1">
        <v>4770</v>
      </c>
      <c r="Z351" s="1">
        <v>5584</v>
      </c>
      <c r="AA351" s="1">
        <v>6672</v>
      </c>
      <c r="AB351" s="1" t="s">
        <v>77</v>
      </c>
      <c r="AC351" s="1" t="s">
        <v>87</v>
      </c>
      <c r="AD351" s="1">
        <v>89.322999999999993</v>
      </c>
      <c r="AE351" s="1">
        <v>90.744</v>
      </c>
      <c r="AF351" s="1">
        <v>1.1708784000000001</v>
      </c>
      <c r="AG351" s="1">
        <v>-28.41</v>
      </c>
    </row>
    <row r="352" spans="1:33" x14ac:dyDescent="0.2">
      <c r="A352" s="1" t="s">
        <v>342</v>
      </c>
      <c r="B352" s="1" t="s">
        <v>556</v>
      </c>
      <c r="C352" s="1" t="s">
        <v>557</v>
      </c>
      <c r="D352" s="1">
        <v>73</v>
      </c>
      <c r="E352" s="1" t="s">
        <v>33</v>
      </c>
      <c r="F352" s="1" t="s">
        <v>558</v>
      </c>
      <c r="G352" s="1" t="s">
        <v>213</v>
      </c>
      <c r="H352" s="1" t="s">
        <v>298</v>
      </c>
      <c r="I352" s="1" t="s">
        <v>36</v>
      </c>
      <c r="J352" s="1" t="s">
        <v>214</v>
      </c>
      <c r="K352" s="1">
        <v>1</v>
      </c>
      <c r="L352" s="1">
        <v>23.8</v>
      </c>
      <c r="M352" s="1">
        <v>43.6</v>
      </c>
      <c r="N352" s="1">
        <v>22.1</v>
      </c>
      <c r="O352" s="1">
        <v>3548</v>
      </c>
      <c r="P352" s="1">
        <v>2624</v>
      </c>
      <c r="Q352" s="1" t="s">
        <v>459</v>
      </c>
      <c r="R352" s="1" t="s">
        <v>53</v>
      </c>
      <c r="S352" s="1">
        <v>66.632000000000005</v>
      </c>
      <c r="T352" s="1">
        <v>0.73869750000000001</v>
      </c>
      <c r="U352" s="1">
        <v>-1.173</v>
      </c>
      <c r="W352" s="1">
        <v>0.71</v>
      </c>
      <c r="X352" s="1">
        <v>14.1799368</v>
      </c>
      <c r="AE352" s="1">
        <v>67.149000000000001</v>
      </c>
    </row>
    <row r="353" spans="1:33" x14ac:dyDescent="0.2">
      <c r="A353" s="1" t="s">
        <v>342</v>
      </c>
      <c r="B353" s="1" t="s">
        <v>556</v>
      </c>
      <c r="C353" s="1" t="s">
        <v>557</v>
      </c>
      <c r="D353" s="1">
        <v>73</v>
      </c>
      <c r="E353" s="1" t="s">
        <v>33</v>
      </c>
      <c r="F353" s="1" t="s">
        <v>558</v>
      </c>
      <c r="G353" s="1" t="s">
        <v>213</v>
      </c>
      <c r="H353" s="1" t="s">
        <v>298</v>
      </c>
      <c r="I353" s="1" t="s">
        <v>36</v>
      </c>
      <c r="J353" s="1" t="s">
        <v>214</v>
      </c>
      <c r="K353" s="1">
        <v>2</v>
      </c>
      <c r="L353" s="1">
        <v>93.8</v>
      </c>
      <c r="M353" s="1">
        <v>113.6</v>
      </c>
      <c r="N353" s="1">
        <v>22.1</v>
      </c>
      <c r="O353" s="1">
        <v>3606</v>
      </c>
      <c r="P353" s="1">
        <v>2668</v>
      </c>
      <c r="Q353" s="1" t="s">
        <v>325</v>
      </c>
      <c r="R353" s="1" t="s">
        <v>81</v>
      </c>
      <c r="S353" s="1">
        <v>67.040000000000006</v>
      </c>
      <c r="T353" s="1">
        <v>0.73867769999999999</v>
      </c>
      <c r="U353" s="1">
        <v>-1.2</v>
      </c>
      <c r="W353" s="1">
        <v>0.71</v>
      </c>
      <c r="X353" s="1">
        <v>14.2668836</v>
      </c>
      <c r="AE353" s="1">
        <v>67.561000000000007</v>
      </c>
    </row>
    <row r="354" spans="1:33" x14ac:dyDescent="0.2">
      <c r="A354" s="1" t="s">
        <v>342</v>
      </c>
      <c r="B354" s="1" t="s">
        <v>556</v>
      </c>
      <c r="C354" s="1" t="s">
        <v>557</v>
      </c>
      <c r="D354" s="1">
        <v>73</v>
      </c>
      <c r="E354" s="1" t="s">
        <v>33</v>
      </c>
      <c r="F354" s="1" t="s">
        <v>558</v>
      </c>
      <c r="G354" s="1" t="s">
        <v>213</v>
      </c>
      <c r="H354" s="1" t="s">
        <v>298</v>
      </c>
      <c r="I354" s="1" t="s">
        <v>36</v>
      </c>
      <c r="J354" s="1" t="s">
        <v>214</v>
      </c>
      <c r="K354" s="1">
        <v>3</v>
      </c>
      <c r="L354" s="1">
        <v>157.4</v>
      </c>
      <c r="M354" s="1">
        <v>179.2</v>
      </c>
      <c r="N354" s="1">
        <v>63.9</v>
      </c>
      <c r="O354" s="1">
        <v>1973</v>
      </c>
      <c r="P354" s="1">
        <v>1827</v>
      </c>
      <c r="Q354" s="1" t="s">
        <v>327</v>
      </c>
      <c r="R354" s="1" t="s">
        <v>80</v>
      </c>
      <c r="S354" s="1">
        <v>35.697000000000003</v>
      </c>
      <c r="T354" s="1">
        <v>0.92424539999999999</v>
      </c>
      <c r="U354" s="1">
        <v>249.715</v>
      </c>
      <c r="W354" s="1">
        <v>0.71</v>
      </c>
      <c r="X354" s="1">
        <v>7.6139647000000004</v>
      </c>
      <c r="AE354" s="1">
        <v>36.055999999999997</v>
      </c>
    </row>
    <row r="355" spans="1:33" x14ac:dyDescent="0.2">
      <c r="A355" s="1" t="s">
        <v>342</v>
      </c>
      <c r="B355" s="1" t="s">
        <v>556</v>
      </c>
      <c r="C355" s="1" t="s">
        <v>557</v>
      </c>
      <c r="D355" s="1">
        <v>73</v>
      </c>
      <c r="E355" s="1" t="s">
        <v>33</v>
      </c>
      <c r="F355" s="1" t="s">
        <v>558</v>
      </c>
      <c r="G355" s="1" t="s">
        <v>213</v>
      </c>
      <c r="H355" s="1" t="s">
        <v>298</v>
      </c>
      <c r="I355" s="1" t="s">
        <v>36</v>
      </c>
      <c r="J355" s="1" t="s">
        <v>214</v>
      </c>
      <c r="K355" s="1">
        <v>4</v>
      </c>
      <c r="L355" s="1">
        <v>272</v>
      </c>
      <c r="M355" s="1">
        <v>293.5</v>
      </c>
      <c r="N355" s="1">
        <v>65.7</v>
      </c>
      <c r="W355" s="1">
        <v>0.71</v>
      </c>
      <c r="X355" s="1">
        <v>35.998428099999998</v>
      </c>
      <c r="Y355" s="1">
        <v>1683</v>
      </c>
      <c r="Z355" s="1">
        <v>3171</v>
      </c>
      <c r="AA355" s="1">
        <v>2402</v>
      </c>
      <c r="AB355" s="1" t="s">
        <v>48</v>
      </c>
      <c r="AC355" s="1" t="s">
        <v>301</v>
      </c>
      <c r="AD355" s="1">
        <v>33.896000000000001</v>
      </c>
      <c r="AE355" s="1">
        <v>34.677</v>
      </c>
      <c r="AF355" s="1">
        <v>1.8761946</v>
      </c>
      <c r="AG355" s="1">
        <v>599.37400000000002</v>
      </c>
    </row>
    <row r="356" spans="1:33" x14ac:dyDescent="0.2">
      <c r="A356" s="1" t="s">
        <v>342</v>
      </c>
      <c r="B356" s="1" t="s">
        <v>556</v>
      </c>
      <c r="C356" s="1" t="s">
        <v>557</v>
      </c>
      <c r="D356" s="1">
        <v>73</v>
      </c>
      <c r="E356" s="1" t="s">
        <v>33</v>
      </c>
      <c r="F356" s="1" t="s">
        <v>558</v>
      </c>
      <c r="G356" s="1" t="s">
        <v>213</v>
      </c>
      <c r="H356" s="1" t="s">
        <v>298</v>
      </c>
      <c r="I356" s="1" t="s">
        <v>36</v>
      </c>
      <c r="J356" s="1" t="s">
        <v>214</v>
      </c>
      <c r="K356" s="1">
        <v>5</v>
      </c>
      <c r="L356" s="1">
        <v>384</v>
      </c>
      <c r="M356" s="1">
        <v>386.3</v>
      </c>
      <c r="N356" s="1">
        <v>22.4</v>
      </c>
      <c r="W356" s="1">
        <v>0.71</v>
      </c>
      <c r="X356" s="1">
        <v>94.234871499999997</v>
      </c>
      <c r="Y356" s="1">
        <v>4743</v>
      </c>
      <c r="Z356" s="1">
        <v>5556</v>
      </c>
      <c r="AA356" s="1">
        <v>6637</v>
      </c>
      <c r="AB356" s="1" t="s">
        <v>329</v>
      </c>
      <c r="AC356" s="1" t="s">
        <v>364</v>
      </c>
      <c r="AD356" s="1">
        <v>89.046000000000006</v>
      </c>
      <c r="AE356" s="1">
        <v>90.462000000000003</v>
      </c>
      <c r="AF356" s="1">
        <v>1.1709239</v>
      </c>
      <c r="AG356" s="1">
        <v>-28.41</v>
      </c>
    </row>
    <row r="357" spans="1:33" x14ac:dyDescent="0.2">
      <c r="A357" s="1" t="s">
        <v>342</v>
      </c>
      <c r="B357" s="1" t="s">
        <v>559</v>
      </c>
      <c r="C357" s="1" t="s">
        <v>560</v>
      </c>
      <c r="D357" s="1">
        <v>74</v>
      </c>
      <c r="E357" s="1" t="s">
        <v>33</v>
      </c>
      <c r="F357" s="1" t="s">
        <v>561</v>
      </c>
      <c r="G357" s="1" t="s">
        <v>215</v>
      </c>
      <c r="H357" s="1" t="s">
        <v>298</v>
      </c>
      <c r="I357" s="1" t="s">
        <v>36</v>
      </c>
      <c r="J357" s="1" t="s">
        <v>216</v>
      </c>
      <c r="K357" s="1">
        <v>1</v>
      </c>
      <c r="L357" s="1">
        <v>23.7</v>
      </c>
      <c r="M357" s="1">
        <v>43.5</v>
      </c>
      <c r="N357" s="1">
        <v>22.4</v>
      </c>
      <c r="O357" s="1">
        <v>3529</v>
      </c>
      <c r="P357" s="1">
        <v>2608</v>
      </c>
      <c r="Q357" s="1" t="s">
        <v>325</v>
      </c>
      <c r="R357" s="1" t="s">
        <v>80</v>
      </c>
      <c r="S357" s="1">
        <v>66.644000000000005</v>
      </c>
      <c r="T357" s="1">
        <v>0.73871450000000005</v>
      </c>
      <c r="U357" s="1">
        <v>-1.2310000000000001</v>
      </c>
      <c r="W357" s="1">
        <v>1.139</v>
      </c>
      <c r="X357" s="1">
        <v>8.8406833000000002</v>
      </c>
      <c r="AE357" s="1">
        <v>67.161000000000001</v>
      </c>
    </row>
    <row r="358" spans="1:33" x14ac:dyDescent="0.2">
      <c r="A358" s="1" t="s">
        <v>342</v>
      </c>
      <c r="B358" s="1" t="s">
        <v>559</v>
      </c>
      <c r="C358" s="1" t="s">
        <v>560</v>
      </c>
      <c r="D358" s="1">
        <v>74</v>
      </c>
      <c r="E358" s="1" t="s">
        <v>33</v>
      </c>
      <c r="F358" s="1" t="s">
        <v>561</v>
      </c>
      <c r="G358" s="1" t="s">
        <v>215</v>
      </c>
      <c r="H358" s="1" t="s">
        <v>298</v>
      </c>
      <c r="I358" s="1" t="s">
        <v>36</v>
      </c>
      <c r="J358" s="1" t="s">
        <v>216</v>
      </c>
      <c r="K358" s="1">
        <v>2</v>
      </c>
      <c r="L358" s="1">
        <v>93.8</v>
      </c>
      <c r="M358" s="1">
        <v>113.6</v>
      </c>
      <c r="N358" s="1">
        <v>22.1</v>
      </c>
      <c r="O358" s="1">
        <v>3591</v>
      </c>
      <c r="P358" s="1">
        <v>2655</v>
      </c>
      <c r="Q358" s="1" t="s">
        <v>327</v>
      </c>
      <c r="R358" s="1" t="s">
        <v>310</v>
      </c>
      <c r="S358" s="1">
        <v>67.126999999999995</v>
      </c>
      <c r="T358" s="1">
        <v>0.73873739999999999</v>
      </c>
      <c r="U358" s="1">
        <v>-1.2</v>
      </c>
      <c r="W358" s="1">
        <v>1.139</v>
      </c>
      <c r="X358" s="1">
        <v>8.9047765000000005</v>
      </c>
      <c r="AE358" s="1">
        <v>67.647999999999996</v>
      </c>
    </row>
    <row r="359" spans="1:33" x14ac:dyDescent="0.2">
      <c r="A359" s="1" t="s">
        <v>342</v>
      </c>
      <c r="B359" s="1" t="s">
        <v>559</v>
      </c>
      <c r="C359" s="1" t="s">
        <v>560</v>
      </c>
      <c r="D359" s="1">
        <v>74</v>
      </c>
      <c r="E359" s="1" t="s">
        <v>33</v>
      </c>
      <c r="F359" s="1" t="s">
        <v>561</v>
      </c>
      <c r="G359" s="1" t="s">
        <v>215</v>
      </c>
      <c r="H359" s="1" t="s">
        <v>298</v>
      </c>
      <c r="I359" s="1" t="s">
        <v>36</v>
      </c>
      <c r="J359" s="1" t="s">
        <v>216</v>
      </c>
      <c r="K359" s="1">
        <v>3</v>
      </c>
      <c r="L359" s="1">
        <v>156.9</v>
      </c>
      <c r="M359" s="1">
        <v>179.4</v>
      </c>
      <c r="N359" s="1">
        <v>67.099999999999994</v>
      </c>
      <c r="O359" s="1">
        <v>3549</v>
      </c>
      <c r="P359" s="1">
        <v>2664</v>
      </c>
      <c r="Q359" s="1" t="s">
        <v>328</v>
      </c>
      <c r="R359" s="1" t="s">
        <v>81</v>
      </c>
      <c r="S359" s="1">
        <v>63.454999999999998</v>
      </c>
      <c r="T359" s="1">
        <v>0.7498165</v>
      </c>
      <c r="U359" s="1">
        <v>13.779</v>
      </c>
      <c r="W359" s="1">
        <v>1.139</v>
      </c>
      <c r="X359" s="1">
        <v>8.4219498000000002</v>
      </c>
      <c r="AE359" s="1">
        <v>63.98</v>
      </c>
    </row>
    <row r="360" spans="1:33" x14ac:dyDescent="0.2">
      <c r="A360" s="1" t="s">
        <v>342</v>
      </c>
      <c r="B360" s="1" t="s">
        <v>559</v>
      </c>
      <c r="C360" s="1" t="s">
        <v>560</v>
      </c>
      <c r="D360" s="1">
        <v>74</v>
      </c>
      <c r="E360" s="1" t="s">
        <v>33</v>
      </c>
      <c r="F360" s="1" t="s">
        <v>561</v>
      </c>
      <c r="G360" s="1" t="s">
        <v>215</v>
      </c>
      <c r="H360" s="1" t="s">
        <v>298</v>
      </c>
      <c r="I360" s="1" t="s">
        <v>36</v>
      </c>
      <c r="J360" s="1" t="s">
        <v>216</v>
      </c>
      <c r="K360" s="1">
        <v>4</v>
      </c>
      <c r="L360" s="1">
        <v>271.39999999999998</v>
      </c>
      <c r="M360" s="1">
        <v>291</v>
      </c>
      <c r="N360" s="1">
        <v>68.400000000000006</v>
      </c>
      <c r="W360" s="1">
        <v>1.139</v>
      </c>
      <c r="X360" s="1">
        <v>34.461907600000004</v>
      </c>
      <c r="Y360" s="1">
        <v>2584</v>
      </c>
      <c r="Z360" s="1">
        <v>3093</v>
      </c>
      <c r="AA360" s="1">
        <v>3675</v>
      </c>
      <c r="AB360" s="1" t="s">
        <v>48</v>
      </c>
      <c r="AC360" s="1" t="s">
        <v>301</v>
      </c>
      <c r="AD360" s="1">
        <v>52.305999999999997</v>
      </c>
      <c r="AE360" s="1">
        <v>53.152000000000001</v>
      </c>
      <c r="AF360" s="1">
        <v>1.1894766000000001</v>
      </c>
      <c r="AG360" s="1">
        <v>-12.545</v>
      </c>
    </row>
    <row r="361" spans="1:33" x14ac:dyDescent="0.2">
      <c r="A361" s="1" t="s">
        <v>342</v>
      </c>
      <c r="B361" s="1" t="s">
        <v>559</v>
      </c>
      <c r="C361" s="1" t="s">
        <v>560</v>
      </c>
      <c r="D361" s="1">
        <v>74</v>
      </c>
      <c r="E361" s="1" t="s">
        <v>33</v>
      </c>
      <c r="F361" s="1" t="s">
        <v>561</v>
      </c>
      <c r="G361" s="1" t="s">
        <v>215</v>
      </c>
      <c r="H361" s="1" t="s">
        <v>298</v>
      </c>
      <c r="I361" s="1" t="s">
        <v>36</v>
      </c>
      <c r="J361" s="1" t="s">
        <v>216</v>
      </c>
      <c r="K361" s="1">
        <v>5</v>
      </c>
      <c r="L361" s="1">
        <v>383.9</v>
      </c>
      <c r="M361" s="1">
        <v>403.7</v>
      </c>
      <c r="N361" s="1">
        <v>22.4</v>
      </c>
      <c r="W361" s="1">
        <v>1.139</v>
      </c>
      <c r="X361" s="1">
        <v>58.895591000000003</v>
      </c>
      <c r="Y361" s="1">
        <v>4795</v>
      </c>
      <c r="Z361" s="1">
        <v>5622</v>
      </c>
      <c r="AA361" s="1">
        <v>6695</v>
      </c>
      <c r="AB361" s="1" t="s">
        <v>155</v>
      </c>
      <c r="AC361" s="1" t="s">
        <v>387</v>
      </c>
      <c r="AD361" s="1">
        <v>89.278999999999996</v>
      </c>
      <c r="AE361" s="1">
        <v>90.698999999999998</v>
      </c>
      <c r="AF361" s="1">
        <v>1.1708814000000001</v>
      </c>
      <c r="AG361" s="1">
        <v>-28.41</v>
      </c>
    </row>
    <row r="362" spans="1:33" x14ac:dyDescent="0.2">
      <c r="A362" s="1" t="s">
        <v>342</v>
      </c>
      <c r="B362" s="1" t="s">
        <v>562</v>
      </c>
      <c r="C362" s="1" t="s">
        <v>563</v>
      </c>
      <c r="D362" s="1">
        <v>75</v>
      </c>
      <c r="E362" s="1" t="s">
        <v>33</v>
      </c>
      <c r="F362" s="1" t="s">
        <v>50</v>
      </c>
      <c r="G362" s="1" t="s">
        <v>217</v>
      </c>
      <c r="H362" s="1" t="s">
        <v>298</v>
      </c>
      <c r="I362" s="1" t="s">
        <v>36</v>
      </c>
      <c r="J362" s="1" t="s">
        <v>218</v>
      </c>
      <c r="K362" s="1">
        <v>1</v>
      </c>
      <c r="L362" s="1">
        <v>23.8</v>
      </c>
      <c r="M362" s="1">
        <v>43.6</v>
      </c>
      <c r="N362" s="1">
        <v>22.1</v>
      </c>
      <c r="O362" s="1">
        <v>3563</v>
      </c>
      <c r="P362" s="1">
        <v>2635</v>
      </c>
      <c r="Q362" s="1" t="s">
        <v>394</v>
      </c>
      <c r="R362" s="1" t="s">
        <v>54</v>
      </c>
      <c r="S362" s="1">
        <v>66.739999999999995</v>
      </c>
      <c r="T362" s="1">
        <v>0.73865890000000001</v>
      </c>
      <c r="U362" s="1">
        <v>-1.3120000000000001</v>
      </c>
      <c r="W362" s="1">
        <v>1.103</v>
      </c>
      <c r="X362" s="1">
        <v>9.1424245000000006</v>
      </c>
      <c r="AE362" s="1">
        <v>67.257999999999996</v>
      </c>
    </row>
    <row r="363" spans="1:33" x14ac:dyDescent="0.2">
      <c r="A363" s="1" t="s">
        <v>342</v>
      </c>
      <c r="B363" s="1" t="s">
        <v>562</v>
      </c>
      <c r="C363" s="1" t="s">
        <v>563</v>
      </c>
      <c r="D363" s="1">
        <v>75</v>
      </c>
      <c r="E363" s="1" t="s">
        <v>33</v>
      </c>
      <c r="F363" s="1" t="s">
        <v>50</v>
      </c>
      <c r="G363" s="1" t="s">
        <v>217</v>
      </c>
      <c r="H363" s="1" t="s">
        <v>298</v>
      </c>
      <c r="I363" s="1" t="s">
        <v>36</v>
      </c>
      <c r="J363" s="1" t="s">
        <v>218</v>
      </c>
      <c r="K363" s="1">
        <v>2</v>
      </c>
      <c r="L363" s="1">
        <v>93.8</v>
      </c>
      <c r="M363" s="1">
        <v>113.7</v>
      </c>
      <c r="N363" s="1">
        <v>22.1</v>
      </c>
      <c r="O363" s="1">
        <v>3603</v>
      </c>
      <c r="P363" s="1">
        <v>2663</v>
      </c>
      <c r="Q363" s="1" t="s">
        <v>357</v>
      </c>
      <c r="R363" s="1" t="s">
        <v>310</v>
      </c>
      <c r="S363" s="1">
        <v>67.150000000000006</v>
      </c>
      <c r="T363" s="1">
        <v>0.73874169999999995</v>
      </c>
      <c r="U363" s="1">
        <v>-1.2</v>
      </c>
      <c r="W363" s="1">
        <v>1.103</v>
      </c>
      <c r="X363" s="1">
        <v>9.1985623000000007</v>
      </c>
      <c r="AE363" s="1">
        <v>67.671000000000006</v>
      </c>
    </row>
    <row r="364" spans="1:33" x14ac:dyDescent="0.2">
      <c r="A364" s="1" t="s">
        <v>342</v>
      </c>
      <c r="B364" s="1" t="s">
        <v>562</v>
      </c>
      <c r="C364" s="1" t="s">
        <v>563</v>
      </c>
      <c r="D364" s="1">
        <v>75</v>
      </c>
      <c r="E364" s="1" t="s">
        <v>33</v>
      </c>
      <c r="F364" s="1" t="s">
        <v>50</v>
      </c>
      <c r="G364" s="1" t="s">
        <v>217</v>
      </c>
      <c r="H364" s="1" t="s">
        <v>298</v>
      </c>
      <c r="I364" s="1" t="s">
        <v>36</v>
      </c>
      <c r="J364" s="1" t="s">
        <v>218</v>
      </c>
      <c r="K364" s="1">
        <v>3</v>
      </c>
      <c r="L364" s="1">
        <v>157.30000000000001</v>
      </c>
      <c r="M364" s="1">
        <v>179.6</v>
      </c>
      <c r="N364" s="1">
        <v>67.099999999999994</v>
      </c>
      <c r="O364" s="1">
        <v>4030</v>
      </c>
      <c r="P364" s="1">
        <v>2994</v>
      </c>
      <c r="Q364" s="1" t="s">
        <v>322</v>
      </c>
      <c r="R364" s="1" t="s">
        <v>81</v>
      </c>
      <c r="S364" s="1">
        <v>70.739000000000004</v>
      </c>
      <c r="T364" s="1">
        <v>0.74203509999999995</v>
      </c>
      <c r="U364" s="1">
        <v>3.2530000000000001</v>
      </c>
      <c r="W364" s="1">
        <v>1.103</v>
      </c>
      <c r="X364" s="1">
        <v>9.6935997</v>
      </c>
      <c r="AE364" s="1">
        <v>71.313000000000002</v>
      </c>
    </row>
    <row r="365" spans="1:33" x14ac:dyDescent="0.2">
      <c r="A365" s="1" t="s">
        <v>342</v>
      </c>
      <c r="B365" s="1" t="s">
        <v>562</v>
      </c>
      <c r="C365" s="1" t="s">
        <v>563</v>
      </c>
      <c r="D365" s="1">
        <v>75</v>
      </c>
      <c r="E365" s="1" t="s">
        <v>33</v>
      </c>
      <c r="F365" s="1" t="s">
        <v>50</v>
      </c>
      <c r="G365" s="1" t="s">
        <v>217</v>
      </c>
      <c r="H365" s="1" t="s">
        <v>298</v>
      </c>
      <c r="I365" s="1" t="s">
        <v>36</v>
      </c>
      <c r="J365" s="1" t="s">
        <v>218</v>
      </c>
      <c r="K365" s="1">
        <v>4</v>
      </c>
      <c r="L365" s="1">
        <v>271.8</v>
      </c>
      <c r="M365" s="1">
        <v>290.5</v>
      </c>
      <c r="N365" s="1">
        <v>68.599999999999994</v>
      </c>
      <c r="W365" s="1">
        <v>1.103</v>
      </c>
      <c r="X365" s="1">
        <v>39.7678844</v>
      </c>
      <c r="Y365" s="1">
        <v>2905</v>
      </c>
      <c r="Z365" s="1">
        <v>3444</v>
      </c>
      <c r="AA365" s="1">
        <v>4131</v>
      </c>
      <c r="AB365" s="1" t="s">
        <v>48</v>
      </c>
      <c r="AC365" s="1" t="s">
        <v>301</v>
      </c>
      <c r="AD365" s="1">
        <v>58.436</v>
      </c>
      <c r="AE365" s="1">
        <v>59.374000000000002</v>
      </c>
      <c r="AF365" s="1">
        <v>1.1765192</v>
      </c>
      <c r="AG365" s="1">
        <v>-24.11</v>
      </c>
    </row>
    <row r="366" spans="1:33" x14ac:dyDescent="0.2">
      <c r="A366" s="1" t="s">
        <v>342</v>
      </c>
      <c r="B366" s="1" t="s">
        <v>562</v>
      </c>
      <c r="C366" s="1" t="s">
        <v>563</v>
      </c>
      <c r="D366" s="1">
        <v>75</v>
      </c>
      <c r="E366" s="1" t="s">
        <v>33</v>
      </c>
      <c r="F366" s="1" t="s">
        <v>50</v>
      </c>
      <c r="G366" s="1" t="s">
        <v>217</v>
      </c>
      <c r="H366" s="1" t="s">
        <v>298</v>
      </c>
      <c r="I366" s="1" t="s">
        <v>36</v>
      </c>
      <c r="J366" s="1" t="s">
        <v>218</v>
      </c>
      <c r="K366" s="1">
        <v>5</v>
      </c>
      <c r="L366" s="1">
        <v>383.9</v>
      </c>
      <c r="M366" s="1">
        <v>387</v>
      </c>
      <c r="N366" s="1">
        <v>22.4</v>
      </c>
      <c r="W366" s="1">
        <v>1.103</v>
      </c>
      <c r="X366" s="1">
        <v>60.6755639</v>
      </c>
      <c r="Y366" s="1">
        <v>4747</v>
      </c>
      <c r="Z366" s="1">
        <v>5559</v>
      </c>
      <c r="AA366" s="1">
        <v>6641</v>
      </c>
      <c r="AB366" s="1" t="s">
        <v>77</v>
      </c>
      <c r="AC366" s="1" t="s">
        <v>87</v>
      </c>
      <c r="AD366" s="1">
        <v>89.07</v>
      </c>
      <c r="AE366" s="1">
        <v>90.486999999999995</v>
      </c>
      <c r="AF366" s="1">
        <v>1.1708873</v>
      </c>
      <c r="AG366" s="1">
        <v>-28.41</v>
      </c>
    </row>
    <row r="367" spans="1:33" x14ac:dyDescent="0.2">
      <c r="A367" s="1" t="s">
        <v>342</v>
      </c>
      <c r="B367" s="1" t="s">
        <v>564</v>
      </c>
      <c r="C367" s="1" t="s">
        <v>565</v>
      </c>
      <c r="D367" s="1">
        <v>76</v>
      </c>
      <c r="E367" s="1" t="s">
        <v>33</v>
      </c>
      <c r="F367" s="1" t="s">
        <v>566</v>
      </c>
      <c r="G367" s="1" t="s">
        <v>219</v>
      </c>
      <c r="H367" s="1" t="s">
        <v>298</v>
      </c>
      <c r="I367" s="1" t="s">
        <v>36</v>
      </c>
      <c r="J367" s="1" t="s">
        <v>220</v>
      </c>
      <c r="K367" s="1">
        <v>1</v>
      </c>
      <c r="L367" s="1">
        <v>23.8</v>
      </c>
      <c r="M367" s="1">
        <v>43.6</v>
      </c>
      <c r="N367" s="1">
        <v>22.1</v>
      </c>
      <c r="O367" s="1">
        <v>3559</v>
      </c>
      <c r="P367" s="1">
        <v>2633</v>
      </c>
      <c r="Q367" s="1" t="s">
        <v>444</v>
      </c>
      <c r="R367" s="1" t="s">
        <v>54</v>
      </c>
      <c r="S367" s="1">
        <v>66.77</v>
      </c>
      <c r="T367" s="1">
        <v>0.73869949999999995</v>
      </c>
      <c r="U367" s="1">
        <v>-1.214</v>
      </c>
      <c r="W367" s="1">
        <v>1.4790000000000001</v>
      </c>
      <c r="X367" s="1">
        <v>6.8212358000000002</v>
      </c>
      <c r="AE367" s="1">
        <v>67.289000000000001</v>
      </c>
    </row>
    <row r="368" spans="1:33" x14ac:dyDescent="0.2">
      <c r="A368" s="1" t="s">
        <v>342</v>
      </c>
      <c r="B368" s="1" t="s">
        <v>564</v>
      </c>
      <c r="C368" s="1" t="s">
        <v>565</v>
      </c>
      <c r="D368" s="1">
        <v>76</v>
      </c>
      <c r="E368" s="1" t="s">
        <v>33</v>
      </c>
      <c r="F368" s="1" t="s">
        <v>566</v>
      </c>
      <c r="G368" s="1" t="s">
        <v>219</v>
      </c>
      <c r="H368" s="1" t="s">
        <v>298</v>
      </c>
      <c r="I368" s="1" t="s">
        <v>36</v>
      </c>
      <c r="J368" s="1" t="s">
        <v>220</v>
      </c>
      <c r="K368" s="1">
        <v>2</v>
      </c>
      <c r="L368" s="1">
        <v>93.8</v>
      </c>
      <c r="M368" s="1">
        <v>113.6</v>
      </c>
      <c r="N368" s="1">
        <v>22.1</v>
      </c>
      <c r="O368" s="1">
        <v>3609</v>
      </c>
      <c r="P368" s="1">
        <v>2670</v>
      </c>
      <c r="Q368" s="1" t="s">
        <v>325</v>
      </c>
      <c r="R368" s="1" t="s">
        <v>310</v>
      </c>
      <c r="S368" s="1">
        <v>67.097999999999999</v>
      </c>
      <c r="T368" s="1">
        <v>0.73870950000000002</v>
      </c>
      <c r="U368" s="1">
        <v>-1.2</v>
      </c>
      <c r="W368" s="1">
        <v>1.4790000000000001</v>
      </c>
      <c r="X368" s="1">
        <v>6.8547278</v>
      </c>
      <c r="AE368" s="1">
        <v>67.619</v>
      </c>
    </row>
    <row r="369" spans="1:33" x14ac:dyDescent="0.2">
      <c r="A369" s="1" t="s">
        <v>342</v>
      </c>
      <c r="B369" s="1" t="s">
        <v>564</v>
      </c>
      <c r="C369" s="1" t="s">
        <v>565</v>
      </c>
      <c r="D369" s="1">
        <v>76</v>
      </c>
      <c r="E369" s="1" t="s">
        <v>33</v>
      </c>
      <c r="F369" s="1" t="s">
        <v>566</v>
      </c>
      <c r="G369" s="1" t="s">
        <v>219</v>
      </c>
      <c r="H369" s="1" t="s">
        <v>298</v>
      </c>
      <c r="I369" s="1" t="s">
        <v>36</v>
      </c>
      <c r="J369" s="1" t="s">
        <v>220</v>
      </c>
      <c r="K369" s="1">
        <v>3</v>
      </c>
      <c r="L369" s="1">
        <v>156.9</v>
      </c>
      <c r="M369" s="1">
        <v>179.9</v>
      </c>
      <c r="N369" s="1">
        <v>70.400000000000006</v>
      </c>
      <c r="O369" s="1">
        <v>6763</v>
      </c>
      <c r="P369" s="1">
        <v>5141</v>
      </c>
      <c r="Q369" s="1" t="s">
        <v>327</v>
      </c>
      <c r="R369" s="1" t="s">
        <v>81</v>
      </c>
      <c r="S369" s="1">
        <v>118.16200000000001</v>
      </c>
      <c r="T369" s="1">
        <v>0.75948979999999999</v>
      </c>
      <c r="U369" s="1">
        <v>26.896999999999998</v>
      </c>
      <c r="W369" s="1">
        <v>1.4790000000000001</v>
      </c>
      <c r="X369" s="1">
        <v>12.0773382</v>
      </c>
      <c r="AE369" s="1">
        <v>119.13800000000001</v>
      </c>
    </row>
    <row r="370" spans="1:33" x14ac:dyDescent="0.2">
      <c r="A370" s="1" t="s">
        <v>342</v>
      </c>
      <c r="B370" s="1" t="s">
        <v>564</v>
      </c>
      <c r="C370" s="1" t="s">
        <v>565</v>
      </c>
      <c r="D370" s="1">
        <v>76</v>
      </c>
      <c r="E370" s="1" t="s">
        <v>33</v>
      </c>
      <c r="F370" s="1" t="s">
        <v>566</v>
      </c>
      <c r="G370" s="1" t="s">
        <v>219</v>
      </c>
      <c r="H370" s="1" t="s">
        <v>298</v>
      </c>
      <c r="I370" s="1" t="s">
        <v>36</v>
      </c>
      <c r="J370" s="1" t="s">
        <v>220</v>
      </c>
      <c r="K370" s="1">
        <v>4</v>
      </c>
      <c r="L370" s="1">
        <v>271.8</v>
      </c>
      <c r="M370" s="1">
        <v>287.3</v>
      </c>
      <c r="N370" s="1">
        <v>71.099999999999994</v>
      </c>
      <c r="W370" s="1">
        <v>1.4790000000000001</v>
      </c>
      <c r="X370" s="1">
        <v>44.414470700000003</v>
      </c>
      <c r="Y370" s="1">
        <v>4244</v>
      </c>
      <c r="Z370" s="1">
        <v>5300</v>
      </c>
      <c r="AA370" s="1">
        <v>6024</v>
      </c>
      <c r="AB370" s="1" t="s">
        <v>48</v>
      </c>
      <c r="AC370" s="1" t="s">
        <v>301</v>
      </c>
      <c r="AD370" s="1">
        <v>87.369</v>
      </c>
      <c r="AE370" s="1">
        <v>88.819000000000003</v>
      </c>
      <c r="AF370" s="1">
        <v>1.2333403999999999</v>
      </c>
      <c r="AG370" s="1">
        <v>26.638000000000002</v>
      </c>
    </row>
    <row r="371" spans="1:33" x14ac:dyDescent="0.2">
      <c r="A371" s="1" t="s">
        <v>342</v>
      </c>
      <c r="B371" s="1" t="s">
        <v>564</v>
      </c>
      <c r="C371" s="1" t="s">
        <v>565</v>
      </c>
      <c r="D371" s="1">
        <v>76</v>
      </c>
      <c r="E371" s="1" t="s">
        <v>33</v>
      </c>
      <c r="F371" s="1" t="s">
        <v>566</v>
      </c>
      <c r="G371" s="1" t="s">
        <v>219</v>
      </c>
      <c r="H371" s="1" t="s">
        <v>298</v>
      </c>
      <c r="I371" s="1" t="s">
        <v>36</v>
      </c>
      <c r="J371" s="1" t="s">
        <v>220</v>
      </c>
      <c r="K371" s="1">
        <v>5</v>
      </c>
      <c r="L371" s="1">
        <v>384</v>
      </c>
      <c r="M371" s="1">
        <v>386.5</v>
      </c>
      <c r="N371" s="1">
        <v>22.4</v>
      </c>
      <c r="W371" s="1">
        <v>1.4790000000000001</v>
      </c>
      <c r="X371" s="1">
        <v>45.2455073</v>
      </c>
      <c r="Y371" s="1">
        <v>4747</v>
      </c>
      <c r="Z371" s="1">
        <v>5560</v>
      </c>
      <c r="AA371" s="1">
        <v>6638</v>
      </c>
      <c r="AB371" s="1" t="s">
        <v>351</v>
      </c>
      <c r="AC371" s="1" t="s">
        <v>422</v>
      </c>
      <c r="AD371" s="1">
        <v>89.061000000000007</v>
      </c>
      <c r="AE371" s="1">
        <v>90.477999999999994</v>
      </c>
      <c r="AF371" s="1">
        <v>1.170857</v>
      </c>
      <c r="AG371" s="1">
        <v>-28.41</v>
      </c>
    </row>
    <row r="372" spans="1:33" x14ac:dyDescent="0.2">
      <c r="A372" s="1" t="s">
        <v>342</v>
      </c>
      <c r="B372" s="1" t="s">
        <v>567</v>
      </c>
      <c r="C372" s="1" t="s">
        <v>568</v>
      </c>
      <c r="D372" s="1">
        <v>77</v>
      </c>
      <c r="E372" s="1" t="s">
        <v>33</v>
      </c>
      <c r="F372" s="1" t="s">
        <v>569</v>
      </c>
      <c r="G372" s="1" t="s">
        <v>221</v>
      </c>
      <c r="H372" s="1" t="s">
        <v>298</v>
      </c>
      <c r="I372" s="1" t="s">
        <v>36</v>
      </c>
      <c r="J372" s="1" t="s">
        <v>222</v>
      </c>
      <c r="K372" s="1">
        <v>1</v>
      </c>
      <c r="L372" s="1">
        <v>23.8</v>
      </c>
      <c r="M372" s="1">
        <v>43.6</v>
      </c>
      <c r="N372" s="1">
        <v>22.1</v>
      </c>
      <c r="O372" s="1">
        <v>3562</v>
      </c>
      <c r="P372" s="1">
        <v>2634</v>
      </c>
      <c r="Q372" s="1" t="s">
        <v>540</v>
      </c>
      <c r="R372" s="1" t="s">
        <v>39</v>
      </c>
      <c r="S372" s="1">
        <v>66.772999999999996</v>
      </c>
      <c r="T372" s="1">
        <v>0.73866989999999999</v>
      </c>
      <c r="U372" s="1">
        <v>-1.24</v>
      </c>
      <c r="W372" s="1">
        <v>0.48699999999999999</v>
      </c>
      <c r="X372" s="1">
        <v>20.716887499999999</v>
      </c>
      <c r="AE372" s="1">
        <v>67.292000000000002</v>
      </c>
    </row>
    <row r="373" spans="1:33" x14ac:dyDescent="0.2">
      <c r="A373" s="1" t="s">
        <v>342</v>
      </c>
      <c r="B373" s="1" t="s">
        <v>567</v>
      </c>
      <c r="C373" s="1" t="s">
        <v>568</v>
      </c>
      <c r="D373" s="1">
        <v>77</v>
      </c>
      <c r="E373" s="1" t="s">
        <v>33</v>
      </c>
      <c r="F373" s="1" t="s">
        <v>569</v>
      </c>
      <c r="G373" s="1" t="s">
        <v>221</v>
      </c>
      <c r="H373" s="1" t="s">
        <v>298</v>
      </c>
      <c r="I373" s="1" t="s">
        <v>36</v>
      </c>
      <c r="J373" s="1" t="s">
        <v>222</v>
      </c>
      <c r="K373" s="1">
        <v>2</v>
      </c>
      <c r="L373" s="1">
        <v>93.8</v>
      </c>
      <c r="M373" s="1">
        <v>113.6</v>
      </c>
      <c r="N373" s="1">
        <v>22.1</v>
      </c>
      <c r="O373" s="1">
        <v>3603</v>
      </c>
      <c r="P373" s="1">
        <v>2665</v>
      </c>
      <c r="Q373" s="1" t="s">
        <v>444</v>
      </c>
      <c r="R373" s="1" t="s">
        <v>80</v>
      </c>
      <c r="S373" s="1">
        <v>67.16</v>
      </c>
      <c r="T373" s="1">
        <v>0.73869929999999995</v>
      </c>
      <c r="U373" s="1">
        <v>-1.2</v>
      </c>
      <c r="W373" s="1">
        <v>0.48699999999999999</v>
      </c>
      <c r="X373" s="1">
        <v>20.8367732</v>
      </c>
      <c r="AE373" s="1">
        <v>67.680999999999997</v>
      </c>
    </row>
    <row r="374" spans="1:33" x14ac:dyDescent="0.2">
      <c r="A374" s="1" t="s">
        <v>342</v>
      </c>
      <c r="B374" s="1" t="s">
        <v>567</v>
      </c>
      <c r="C374" s="1" t="s">
        <v>568</v>
      </c>
      <c r="D374" s="1">
        <v>77</v>
      </c>
      <c r="E374" s="1" t="s">
        <v>33</v>
      </c>
      <c r="F374" s="1" t="s">
        <v>569</v>
      </c>
      <c r="G374" s="1" t="s">
        <v>221</v>
      </c>
      <c r="H374" s="1" t="s">
        <v>298</v>
      </c>
      <c r="I374" s="1" t="s">
        <v>36</v>
      </c>
      <c r="J374" s="1" t="s">
        <v>222</v>
      </c>
      <c r="K374" s="1">
        <v>3</v>
      </c>
      <c r="L374" s="1">
        <v>157.69999999999999</v>
      </c>
      <c r="M374" s="1">
        <v>179.2</v>
      </c>
      <c r="N374" s="1">
        <v>62.4</v>
      </c>
      <c r="O374" s="1">
        <v>1490</v>
      </c>
      <c r="P374" s="1">
        <v>1279</v>
      </c>
      <c r="Q374" s="1" t="s">
        <v>325</v>
      </c>
      <c r="R374" s="1" t="s">
        <v>53</v>
      </c>
      <c r="S374" s="1">
        <v>27.109000000000002</v>
      </c>
      <c r="T374" s="1">
        <v>0.85716999999999999</v>
      </c>
      <c r="U374" s="1">
        <v>158.98500000000001</v>
      </c>
      <c r="W374" s="1">
        <v>0.48699999999999999</v>
      </c>
      <c r="X374" s="1">
        <v>8.4245405000000009</v>
      </c>
      <c r="AE374" s="1">
        <v>27.364000000000001</v>
      </c>
    </row>
    <row r="375" spans="1:33" x14ac:dyDescent="0.2">
      <c r="A375" s="1" t="s">
        <v>342</v>
      </c>
      <c r="B375" s="1" t="s">
        <v>567</v>
      </c>
      <c r="C375" s="1" t="s">
        <v>568</v>
      </c>
      <c r="D375" s="1">
        <v>77</v>
      </c>
      <c r="E375" s="1" t="s">
        <v>33</v>
      </c>
      <c r="F375" s="1" t="s">
        <v>569</v>
      </c>
      <c r="G375" s="1" t="s">
        <v>221</v>
      </c>
      <c r="H375" s="1" t="s">
        <v>298</v>
      </c>
      <c r="I375" s="1" t="s">
        <v>36</v>
      </c>
      <c r="J375" s="1" t="s">
        <v>222</v>
      </c>
      <c r="K375" s="1">
        <v>4</v>
      </c>
      <c r="L375" s="1">
        <v>272.60000000000002</v>
      </c>
      <c r="M375" s="1">
        <v>295</v>
      </c>
      <c r="N375" s="1">
        <v>62.9</v>
      </c>
      <c r="W375" s="1">
        <v>0.48699999999999999</v>
      </c>
      <c r="X375" s="1">
        <v>34.343386600000002</v>
      </c>
      <c r="Y375" s="1">
        <v>1111</v>
      </c>
      <c r="Z375" s="1">
        <v>1821</v>
      </c>
      <c r="AA375" s="1">
        <v>1587</v>
      </c>
      <c r="AB375" s="1" t="s">
        <v>48</v>
      </c>
      <c r="AC375" s="1" t="s">
        <v>301</v>
      </c>
      <c r="AD375" s="1">
        <v>22.298999999999999</v>
      </c>
      <c r="AE375" s="1">
        <v>22.759</v>
      </c>
      <c r="AF375" s="1">
        <v>1.6342578999999999</v>
      </c>
      <c r="AG375" s="1">
        <v>383.73200000000003</v>
      </c>
    </row>
    <row r="376" spans="1:33" x14ac:dyDescent="0.2">
      <c r="A376" s="1" t="s">
        <v>342</v>
      </c>
      <c r="B376" s="1" t="s">
        <v>567</v>
      </c>
      <c r="C376" s="1" t="s">
        <v>568</v>
      </c>
      <c r="D376" s="1">
        <v>77</v>
      </c>
      <c r="E376" s="1" t="s">
        <v>33</v>
      </c>
      <c r="F376" s="1" t="s">
        <v>569</v>
      </c>
      <c r="G376" s="1" t="s">
        <v>221</v>
      </c>
      <c r="H376" s="1" t="s">
        <v>298</v>
      </c>
      <c r="I376" s="1" t="s">
        <v>36</v>
      </c>
      <c r="J376" s="1" t="s">
        <v>222</v>
      </c>
      <c r="K376" s="1">
        <v>5</v>
      </c>
      <c r="L376" s="1">
        <v>384.1</v>
      </c>
      <c r="M376" s="1">
        <v>386.3</v>
      </c>
      <c r="N376" s="1">
        <v>22.4</v>
      </c>
      <c r="W376" s="1">
        <v>0.48699999999999999</v>
      </c>
      <c r="X376" s="1">
        <v>137.48222269999999</v>
      </c>
      <c r="Y376" s="1">
        <v>4752</v>
      </c>
      <c r="Z376" s="1">
        <v>5567</v>
      </c>
      <c r="AA376" s="1">
        <v>6644</v>
      </c>
      <c r="AB376" s="1" t="s">
        <v>82</v>
      </c>
      <c r="AC376" s="1" t="s">
        <v>60</v>
      </c>
      <c r="AD376" s="1">
        <v>89.108000000000004</v>
      </c>
      <c r="AE376" s="1">
        <v>90.525999999999996</v>
      </c>
      <c r="AF376" s="1">
        <v>1.1708825</v>
      </c>
      <c r="AG376" s="1">
        <v>-28.41</v>
      </c>
    </row>
    <row r="377" spans="1:33" x14ac:dyDescent="0.2">
      <c r="A377" s="1" t="s">
        <v>342</v>
      </c>
      <c r="B377" s="1" t="s">
        <v>570</v>
      </c>
      <c r="C377" s="1" t="s">
        <v>571</v>
      </c>
      <c r="D377" s="1">
        <v>78</v>
      </c>
      <c r="E377" s="1" t="s">
        <v>33</v>
      </c>
      <c r="F377" s="1" t="s">
        <v>572</v>
      </c>
      <c r="G377" s="1" t="s">
        <v>223</v>
      </c>
      <c r="H377" s="1" t="s">
        <v>298</v>
      </c>
      <c r="I377" s="1" t="s">
        <v>36</v>
      </c>
      <c r="J377" s="1" t="s">
        <v>224</v>
      </c>
      <c r="K377" s="1">
        <v>1</v>
      </c>
      <c r="L377" s="1">
        <v>23.8</v>
      </c>
      <c r="M377" s="1">
        <v>43.6</v>
      </c>
      <c r="N377" s="1">
        <v>22.1</v>
      </c>
      <c r="O377" s="1">
        <v>3560</v>
      </c>
      <c r="P377" s="1">
        <v>2634</v>
      </c>
      <c r="Q377" s="1" t="s">
        <v>357</v>
      </c>
      <c r="R377" s="1" t="s">
        <v>310</v>
      </c>
      <c r="S377" s="1">
        <v>66.709999999999994</v>
      </c>
      <c r="T377" s="1">
        <v>0.73874439999999997</v>
      </c>
      <c r="U377" s="1">
        <v>-1.1200000000000001</v>
      </c>
      <c r="W377" s="1">
        <v>1.2410000000000001</v>
      </c>
      <c r="X377" s="1">
        <v>8.1220569000000005</v>
      </c>
      <c r="AE377" s="1">
        <v>67.227999999999994</v>
      </c>
    </row>
    <row r="378" spans="1:33" x14ac:dyDescent="0.2">
      <c r="A378" s="1" t="s">
        <v>342</v>
      </c>
      <c r="B378" s="1" t="s">
        <v>570</v>
      </c>
      <c r="C378" s="1" t="s">
        <v>571</v>
      </c>
      <c r="D378" s="1">
        <v>78</v>
      </c>
      <c r="E378" s="1" t="s">
        <v>33</v>
      </c>
      <c r="F378" s="1" t="s">
        <v>572</v>
      </c>
      <c r="G378" s="1" t="s">
        <v>223</v>
      </c>
      <c r="H378" s="1" t="s">
        <v>298</v>
      </c>
      <c r="I378" s="1" t="s">
        <v>36</v>
      </c>
      <c r="J378" s="1" t="s">
        <v>224</v>
      </c>
      <c r="K378" s="1">
        <v>2</v>
      </c>
      <c r="L378" s="1">
        <v>93.7</v>
      </c>
      <c r="M378" s="1">
        <v>113.5</v>
      </c>
      <c r="N378" s="1">
        <v>22.4</v>
      </c>
      <c r="O378" s="1">
        <v>3579</v>
      </c>
      <c r="P378" s="1">
        <v>2644</v>
      </c>
      <c r="Q378" s="1" t="s">
        <v>322</v>
      </c>
      <c r="R378" s="1" t="s">
        <v>75</v>
      </c>
      <c r="S378" s="1">
        <v>67.122</v>
      </c>
      <c r="T378" s="1">
        <v>0.73868489999999998</v>
      </c>
      <c r="U378" s="1">
        <v>-1.2</v>
      </c>
      <c r="W378" s="1">
        <v>1.2410000000000001</v>
      </c>
      <c r="X378" s="1">
        <v>8.1722394999999999</v>
      </c>
      <c r="AE378" s="1">
        <v>67.643000000000001</v>
      </c>
    </row>
    <row r="379" spans="1:33" x14ac:dyDescent="0.2">
      <c r="A379" s="1" t="s">
        <v>342</v>
      </c>
      <c r="B379" s="1" t="s">
        <v>570</v>
      </c>
      <c r="C379" s="1" t="s">
        <v>571</v>
      </c>
      <c r="D379" s="1">
        <v>78</v>
      </c>
      <c r="E379" s="1" t="s">
        <v>33</v>
      </c>
      <c r="F379" s="1" t="s">
        <v>572</v>
      </c>
      <c r="G379" s="1" t="s">
        <v>223</v>
      </c>
      <c r="H379" s="1" t="s">
        <v>298</v>
      </c>
      <c r="I379" s="1" t="s">
        <v>36</v>
      </c>
      <c r="J379" s="1" t="s">
        <v>224</v>
      </c>
      <c r="K379" s="1">
        <v>3</v>
      </c>
      <c r="L379" s="1">
        <v>157.19999999999999</v>
      </c>
      <c r="M379" s="1">
        <v>179.4</v>
      </c>
      <c r="N379" s="1">
        <v>67.400000000000006</v>
      </c>
      <c r="O379" s="1">
        <v>4154</v>
      </c>
      <c r="P379" s="1">
        <v>3113</v>
      </c>
      <c r="Q379" s="1" t="s">
        <v>328</v>
      </c>
      <c r="R379" s="1" t="s">
        <v>98</v>
      </c>
      <c r="S379" s="1">
        <v>73.558000000000007</v>
      </c>
      <c r="T379" s="1">
        <v>0.74866109999999997</v>
      </c>
      <c r="U379" s="1">
        <v>12.289</v>
      </c>
      <c r="W379" s="1">
        <v>1.2410000000000001</v>
      </c>
      <c r="X379" s="1">
        <v>8.9595362999999999</v>
      </c>
      <c r="AE379" s="1">
        <v>74.16</v>
      </c>
    </row>
    <row r="380" spans="1:33" x14ac:dyDescent="0.2">
      <c r="A380" s="1" t="s">
        <v>342</v>
      </c>
      <c r="B380" s="1" t="s">
        <v>570</v>
      </c>
      <c r="C380" s="1" t="s">
        <v>571</v>
      </c>
      <c r="D380" s="1">
        <v>78</v>
      </c>
      <c r="E380" s="1" t="s">
        <v>33</v>
      </c>
      <c r="F380" s="1" t="s">
        <v>572</v>
      </c>
      <c r="G380" s="1" t="s">
        <v>223</v>
      </c>
      <c r="H380" s="1" t="s">
        <v>298</v>
      </c>
      <c r="I380" s="1" t="s">
        <v>36</v>
      </c>
      <c r="J380" s="1" t="s">
        <v>224</v>
      </c>
      <c r="K380" s="1">
        <v>4</v>
      </c>
      <c r="L380" s="1">
        <v>271.60000000000002</v>
      </c>
      <c r="M380" s="1">
        <v>290.2</v>
      </c>
      <c r="N380" s="1">
        <v>69.099999999999994</v>
      </c>
      <c r="W380" s="1">
        <v>1.2410000000000001</v>
      </c>
      <c r="X380" s="1">
        <v>37.265582999999999</v>
      </c>
      <c r="Y380" s="1">
        <v>3038</v>
      </c>
      <c r="Z380" s="1">
        <v>3628</v>
      </c>
      <c r="AA380" s="1">
        <v>4320</v>
      </c>
      <c r="AB380" s="1" t="s">
        <v>340</v>
      </c>
      <c r="AC380" s="1" t="s">
        <v>41</v>
      </c>
      <c r="AD380" s="1">
        <v>61.594999999999999</v>
      </c>
      <c r="AE380" s="1">
        <v>62.588000000000001</v>
      </c>
      <c r="AF380" s="1">
        <v>1.1853332000000001</v>
      </c>
      <c r="AG380" s="1">
        <v>-16.177</v>
      </c>
    </row>
    <row r="381" spans="1:33" x14ac:dyDescent="0.2">
      <c r="A381" s="1" t="s">
        <v>342</v>
      </c>
      <c r="B381" s="1" t="s">
        <v>570</v>
      </c>
      <c r="C381" s="1" t="s">
        <v>571</v>
      </c>
      <c r="D381" s="1">
        <v>78</v>
      </c>
      <c r="E381" s="1" t="s">
        <v>33</v>
      </c>
      <c r="F381" s="1" t="s">
        <v>572</v>
      </c>
      <c r="G381" s="1" t="s">
        <v>223</v>
      </c>
      <c r="H381" s="1" t="s">
        <v>298</v>
      </c>
      <c r="I381" s="1" t="s">
        <v>36</v>
      </c>
      <c r="J381" s="1" t="s">
        <v>224</v>
      </c>
      <c r="K381" s="1">
        <v>5</v>
      </c>
      <c r="L381" s="1">
        <v>384</v>
      </c>
      <c r="M381" s="1">
        <v>403.6</v>
      </c>
      <c r="N381" s="1">
        <v>22.4</v>
      </c>
      <c r="W381" s="1">
        <v>1.2410000000000001</v>
      </c>
      <c r="X381" s="1">
        <v>53.981898899999997</v>
      </c>
      <c r="Y381" s="1">
        <v>4751</v>
      </c>
      <c r="Z381" s="1">
        <v>5564</v>
      </c>
      <c r="AA381" s="1">
        <v>6645</v>
      </c>
      <c r="AB381" s="1" t="s">
        <v>77</v>
      </c>
      <c r="AC381" s="1" t="s">
        <v>351</v>
      </c>
      <c r="AD381" s="1">
        <v>89.158000000000001</v>
      </c>
      <c r="AE381" s="1">
        <v>90.576999999999998</v>
      </c>
      <c r="AF381" s="1">
        <v>1.1708189</v>
      </c>
      <c r="AG381" s="1">
        <v>-28.41</v>
      </c>
    </row>
    <row r="382" spans="1:33" x14ac:dyDescent="0.2">
      <c r="A382" s="1" t="s">
        <v>342</v>
      </c>
      <c r="B382" s="1" t="s">
        <v>573</v>
      </c>
      <c r="C382" s="1" t="s">
        <v>574</v>
      </c>
      <c r="D382" s="1">
        <v>79</v>
      </c>
      <c r="E382" s="1" t="s">
        <v>33</v>
      </c>
      <c r="F382" s="1" t="s">
        <v>575</v>
      </c>
      <c r="G382" s="1" t="s">
        <v>225</v>
      </c>
      <c r="H382" s="1" t="s">
        <v>298</v>
      </c>
      <c r="I382" s="1" t="s">
        <v>36</v>
      </c>
      <c r="J382" s="1" t="s">
        <v>226</v>
      </c>
      <c r="K382" s="1">
        <v>1</v>
      </c>
      <c r="L382" s="1">
        <v>23.8</v>
      </c>
      <c r="M382" s="1">
        <v>43.6</v>
      </c>
      <c r="N382" s="1">
        <v>22.1</v>
      </c>
      <c r="O382" s="1">
        <v>3555</v>
      </c>
      <c r="P382" s="1">
        <v>2630</v>
      </c>
      <c r="Q382" s="1" t="s">
        <v>444</v>
      </c>
      <c r="R382" s="1" t="s">
        <v>54</v>
      </c>
      <c r="S382" s="1">
        <v>66.682000000000002</v>
      </c>
      <c r="T382" s="1">
        <v>0.73867400000000005</v>
      </c>
      <c r="U382" s="1">
        <v>-1.1850000000000001</v>
      </c>
      <c r="W382" s="1">
        <v>1.2170000000000001</v>
      </c>
      <c r="X382" s="1">
        <v>8.2787769000000004</v>
      </c>
      <c r="AE382" s="1">
        <v>67.2</v>
      </c>
    </row>
    <row r="383" spans="1:33" x14ac:dyDescent="0.2">
      <c r="A383" s="1" t="s">
        <v>342</v>
      </c>
      <c r="B383" s="1" t="s">
        <v>573</v>
      </c>
      <c r="C383" s="1" t="s">
        <v>574</v>
      </c>
      <c r="D383" s="1">
        <v>79</v>
      </c>
      <c r="E383" s="1" t="s">
        <v>33</v>
      </c>
      <c r="F383" s="1" t="s">
        <v>575</v>
      </c>
      <c r="G383" s="1" t="s">
        <v>225</v>
      </c>
      <c r="H383" s="1" t="s">
        <v>298</v>
      </c>
      <c r="I383" s="1" t="s">
        <v>36</v>
      </c>
      <c r="J383" s="1" t="s">
        <v>226</v>
      </c>
      <c r="K383" s="1">
        <v>2</v>
      </c>
      <c r="L383" s="1">
        <v>93.8</v>
      </c>
      <c r="M383" s="1">
        <v>113.7</v>
      </c>
      <c r="N383" s="1">
        <v>22.1</v>
      </c>
      <c r="O383" s="1">
        <v>3606</v>
      </c>
      <c r="P383" s="1">
        <v>2666</v>
      </c>
      <c r="Q383" s="1" t="s">
        <v>325</v>
      </c>
      <c r="R383" s="1" t="s">
        <v>98</v>
      </c>
      <c r="S383" s="1">
        <v>67.165000000000006</v>
      </c>
      <c r="T383" s="1">
        <v>0.73866299999999996</v>
      </c>
      <c r="U383" s="1">
        <v>-1.2</v>
      </c>
      <c r="W383" s="1">
        <v>1.2170000000000001</v>
      </c>
      <c r="X383" s="1">
        <v>8.3388133999999994</v>
      </c>
      <c r="AE383" s="1">
        <v>67.686999999999998</v>
      </c>
    </row>
    <row r="384" spans="1:33" x14ac:dyDescent="0.2">
      <c r="A384" s="1" t="s">
        <v>342</v>
      </c>
      <c r="B384" s="1" t="s">
        <v>573</v>
      </c>
      <c r="C384" s="1" t="s">
        <v>574</v>
      </c>
      <c r="D384" s="1">
        <v>79</v>
      </c>
      <c r="E384" s="1" t="s">
        <v>33</v>
      </c>
      <c r="F384" s="1" t="s">
        <v>575</v>
      </c>
      <c r="G384" s="1" t="s">
        <v>225</v>
      </c>
      <c r="H384" s="1" t="s">
        <v>298</v>
      </c>
      <c r="I384" s="1" t="s">
        <v>36</v>
      </c>
      <c r="J384" s="1" t="s">
        <v>226</v>
      </c>
      <c r="K384" s="1">
        <v>3</v>
      </c>
      <c r="L384" s="1">
        <v>157.19999999999999</v>
      </c>
      <c r="M384" s="1">
        <v>179.7</v>
      </c>
      <c r="N384" s="1">
        <v>67.900000000000006</v>
      </c>
      <c r="O384" s="1">
        <v>4461</v>
      </c>
      <c r="P384" s="1">
        <v>3351</v>
      </c>
      <c r="Q384" s="1" t="s">
        <v>327</v>
      </c>
      <c r="R384" s="1" t="s">
        <v>80</v>
      </c>
      <c r="S384" s="1">
        <v>79.287000000000006</v>
      </c>
      <c r="T384" s="1">
        <v>0.75049299999999997</v>
      </c>
      <c r="U384" s="1">
        <v>14.795999999999999</v>
      </c>
      <c r="W384" s="1">
        <v>1.2170000000000001</v>
      </c>
      <c r="X384" s="1">
        <v>9.8479235000000003</v>
      </c>
      <c r="AE384" s="1">
        <v>79.936000000000007</v>
      </c>
    </row>
    <row r="385" spans="1:33" x14ac:dyDescent="0.2">
      <c r="A385" s="1" t="s">
        <v>342</v>
      </c>
      <c r="B385" s="1" t="s">
        <v>573</v>
      </c>
      <c r="C385" s="1" t="s">
        <v>574</v>
      </c>
      <c r="D385" s="1">
        <v>79</v>
      </c>
      <c r="E385" s="1" t="s">
        <v>33</v>
      </c>
      <c r="F385" s="1" t="s">
        <v>575</v>
      </c>
      <c r="G385" s="1" t="s">
        <v>225</v>
      </c>
      <c r="H385" s="1" t="s">
        <v>298</v>
      </c>
      <c r="I385" s="1" t="s">
        <v>36</v>
      </c>
      <c r="J385" s="1" t="s">
        <v>226</v>
      </c>
      <c r="K385" s="1">
        <v>4</v>
      </c>
      <c r="L385" s="1">
        <v>271.89999999999998</v>
      </c>
      <c r="M385" s="1">
        <v>290.89999999999998</v>
      </c>
      <c r="N385" s="1">
        <v>68.400000000000006</v>
      </c>
      <c r="W385" s="1">
        <v>1.2170000000000001</v>
      </c>
      <c r="X385" s="1">
        <v>33.472572300000003</v>
      </c>
      <c r="Y385" s="1">
        <v>2682</v>
      </c>
      <c r="Z385" s="1">
        <v>3223</v>
      </c>
      <c r="AA385" s="1">
        <v>3813</v>
      </c>
      <c r="AB385" s="1" t="s">
        <v>48</v>
      </c>
      <c r="AC385" s="1" t="s">
        <v>301</v>
      </c>
      <c r="AD385" s="1">
        <v>54.274000000000001</v>
      </c>
      <c r="AE385" s="1">
        <v>55.154000000000003</v>
      </c>
      <c r="AF385" s="1">
        <v>1.1938337000000001</v>
      </c>
      <c r="AG385" s="1">
        <v>-8.6020000000000003</v>
      </c>
    </row>
    <row r="386" spans="1:33" x14ac:dyDescent="0.2">
      <c r="A386" s="1" t="s">
        <v>342</v>
      </c>
      <c r="B386" s="1" t="s">
        <v>573</v>
      </c>
      <c r="C386" s="1" t="s">
        <v>574</v>
      </c>
      <c r="D386" s="1">
        <v>79</v>
      </c>
      <c r="E386" s="1" t="s">
        <v>33</v>
      </c>
      <c r="F386" s="1" t="s">
        <v>575</v>
      </c>
      <c r="G386" s="1" t="s">
        <v>225</v>
      </c>
      <c r="H386" s="1" t="s">
        <v>298</v>
      </c>
      <c r="I386" s="1" t="s">
        <v>36</v>
      </c>
      <c r="J386" s="1" t="s">
        <v>226</v>
      </c>
      <c r="K386" s="1">
        <v>5</v>
      </c>
      <c r="L386" s="1">
        <v>383.8</v>
      </c>
      <c r="M386" s="1">
        <v>403.6</v>
      </c>
      <c r="N386" s="1">
        <v>22.6</v>
      </c>
      <c r="W386" s="1">
        <v>1.2170000000000001</v>
      </c>
      <c r="X386" s="1">
        <v>55.204530300000002</v>
      </c>
      <c r="Y386" s="1">
        <v>4784</v>
      </c>
      <c r="Z386" s="1">
        <v>5607</v>
      </c>
      <c r="AA386" s="1">
        <v>6683</v>
      </c>
      <c r="AB386" s="1" t="s">
        <v>66</v>
      </c>
      <c r="AC386" s="1" t="s">
        <v>387</v>
      </c>
      <c r="AD386" s="1">
        <v>89.414000000000001</v>
      </c>
      <c r="AE386" s="1">
        <v>90.835999999999999</v>
      </c>
      <c r="AF386" s="1">
        <v>1.1708126999999999</v>
      </c>
      <c r="AG386" s="1">
        <v>-28.41</v>
      </c>
    </row>
    <row r="387" spans="1:33" x14ac:dyDescent="0.2">
      <c r="A387" s="1" t="s">
        <v>342</v>
      </c>
      <c r="B387" s="1" t="s">
        <v>576</v>
      </c>
      <c r="C387" s="1" t="s">
        <v>577</v>
      </c>
      <c r="D387" s="1">
        <v>80</v>
      </c>
      <c r="E387" s="1" t="s">
        <v>33</v>
      </c>
      <c r="F387" s="1" t="s">
        <v>578</v>
      </c>
      <c r="G387" s="1" t="s">
        <v>227</v>
      </c>
      <c r="H387" s="1" t="s">
        <v>298</v>
      </c>
      <c r="I387" s="1" t="s">
        <v>36</v>
      </c>
      <c r="J387" s="1" t="s">
        <v>228</v>
      </c>
      <c r="K387" s="1">
        <v>1</v>
      </c>
      <c r="L387" s="1">
        <v>23.8</v>
      </c>
      <c r="M387" s="1">
        <v>43.6</v>
      </c>
      <c r="N387" s="1">
        <v>22.1</v>
      </c>
      <c r="O387" s="1">
        <v>3562</v>
      </c>
      <c r="P387" s="1">
        <v>2635</v>
      </c>
      <c r="Q387" s="1" t="s">
        <v>444</v>
      </c>
      <c r="R387" s="1" t="s">
        <v>54</v>
      </c>
      <c r="S387" s="1">
        <v>66.78</v>
      </c>
      <c r="T387" s="1">
        <v>0.73866390000000004</v>
      </c>
      <c r="U387" s="1">
        <v>-1.26</v>
      </c>
      <c r="W387" s="1">
        <v>1.333</v>
      </c>
      <c r="X387" s="1">
        <v>7.5694426000000004</v>
      </c>
      <c r="AE387" s="1">
        <v>67.298000000000002</v>
      </c>
    </row>
    <row r="388" spans="1:33" x14ac:dyDescent="0.2">
      <c r="A388" s="1" t="s">
        <v>342</v>
      </c>
      <c r="B388" s="1" t="s">
        <v>576</v>
      </c>
      <c r="C388" s="1" t="s">
        <v>577</v>
      </c>
      <c r="D388" s="1">
        <v>80</v>
      </c>
      <c r="E388" s="1" t="s">
        <v>33</v>
      </c>
      <c r="F388" s="1" t="s">
        <v>578</v>
      </c>
      <c r="G388" s="1" t="s">
        <v>227</v>
      </c>
      <c r="H388" s="1" t="s">
        <v>298</v>
      </c>
      <c r="I388" s="1" t="s">
        <v>36</v>
      </c>
      <c r="J388" s="1" t="s">
        <v>228</v>
      </c>
      <c r="K388" s="1">
        <v>2</v>
      </c>
      <c r="L388" s="1">
        <v>93.8</v>
      </c>
      <c r="M388" s="1">
        <v>113.6</v>
      </c>
      <c r="N388" s="1">
        <v>22.1</v>
      </c>
      <c r="O388" s="1">
        <v>3597</v>
      </c>
      <c r="P388" s="1">
        <v>2660</v>
      </c>
      <c r="Q388" s="1" t="s">
        <v>325</v>
      </c>
      <c r="R388" s="1" t="s">
        <v>310</v>
      </c>
      <c r="S388" s="1">
        <v>67.13</v>
      </c>
      <c r="T388" s="1">
        <v>0.73870789999999997</v>
      </c>
      <c r="U388" s="1">
        <v>-1.2</v>
      </c>
      <c r="W388" s="1">
        <v>1.333</v>
      </c>
      <c r="X388" s="1">
        <v>7.6091536</v>
      </c>
      <c r="AE388" s="1">
        <v>67.650999999999996</v>
      </c>
    </row>
    <row r="389" spans="1:33" x14ac:dyDescent="0.2">
      <c r="A389" s="1" t="s">
        <v>342</v>
      </c>
      <c r="B389" s="1" t="s">
        <v>576</v>
      </c>
      <c r="C389" s="1" t="s">
        <v>577</v>
      </c>
      <c r="D389" s="1">
        <v>80</v>
      </c>
      <c r="E389" s="1" t="s">
        <v>33</v>
      </c>
      <c r="F389" s="1" t="s">
        <v>578</v>
      </c>
      <c r="G389" s="1" t="s">
        <v>227</v>
      </c>
      <c r="H389" s="1" t="s">
        <v>298</v>
      </c>
      <c r="I389" s="1" t="s">
        <v>36</v>
      </c>
      <c r="J389" s="1" t="s">
        <v>228</v>
      </c>
      <c r="K389" s="1">
        <v>3</v>
      </c>
      <c r="L389" s="1">
        <v>157.1</v>
      </c>
      <c r="M389" s="1">
        <v>179.8</v>
      </c>
      <c r="N389" s="1">
        <v>68.599999999999994</v>
      </c>
      <c r="O389" s="1">
        <v>4715</v>
      </c>
      <c r="P389" s="1">
        <v>3764</v>
      </c>
      <c r="Q389" s="1" t="s">
        <v>327</v>
      </c>
      <c r="R389" s="1" t="s">
        <v>81</v>
      </c>
      <c r="S389" s="1">
        <v>83.55</v>
      </c>
      <c r="T389" s="1">
        <v>0.79747469999999998</v>
      </c>
      <c r="U389" s="1">
        <v>78.257999999999996</v>
      </c>
      <c r="W389" s="1">
        <v>1.333</v>
      </c>
      <c r="X389" s="1">
        <v>9.4787599</v>
      </c>
      <c r="AE389" s="1">
        <v>84.274000000000001</v>
      </c>
    </row>
    <row r="390" spans="1:33" x14ac:dyDescent="0.2">
      <c r="A390" s="1" t="s">
        <v>342</v>
      </c>
      <c r="B390" s="1" t="s">
        <v>576</v>
      </c>
      <c r="C390" s="1" t="s">
        <v>577</v>
      </c>
      <c r="D390" s="1">
        <v>80</v>
      </c>
      <c r="E390" s="1" t="s">
        <v>33</v>
      </c>
      <c r="F390" s="1" t="s">
        <v>578</v>
      </c>
      <c r="G390" s="1" t="s">
        <v>227</v>
      </c>
      <c r="H390" s="1" t="s">
        <v>298</v>
      </c>
      <c r="I390" s="1" t="s">
        <v>36</v>
      </c>
      <c r="J390" s="1" t="s">
        <v>228</v>
      </c>
      <c r="K390" s="1">
        <v>4</v>
      </c>
      <c r="L390" s="1">
        <v>271.7</v>
      </c>
      <c r="M390" s="1">
        <v>289.7</v>
      </c>
      <c r="N390" s="1">
        <v>69.599999999999994</v>
      </c>
      <c r="W390" s="1">
        <v>1.333</v>
      </c>
      <c r="X390" s="1">
        <v>37.296301900000003</v>
      </c>
      <c r="Y390" s="1">
        <v>3248</v>
      </c>
      <c r="Z390" s="1">
        <v>4604</v>
      </c>
      <c r="AA390" s="1">
        <v>4617</v>
      </c>
      <c r="AB390" s="1" t="s">
        <v>48</v>
      </c>
      <c r="AC390" s="1" t="s">
        <v>301</v>
      </c>
      <c r="AD390" s="1">
        <v>66.058000000000007</v>
      </c>
      <c r="AE390" s="1">
        <v>67.269000000000005</v>
      </c>
      <c r="AF390" s="1">
        <v>1.405216</v>
      </c>
      <c r="AG390" s="1">
        <v>179.86099999999999</v>
      </c>
    </row>
    <row r="391" spans="1:33" x14ac:dyDescent="0.2">
      <c r="A391" s="1" t="s">
        <v>342</v>
      </c>
      <c r="B391" s="1" t="s">
        <v>576</v>
      </c>
      <c r="C391" s="1" t="s">
        <v>577</v>
      </c>
      <c r="D391" s="1">
        <v>80</v>
      </c>
      <c r="E391" s="1" t="s">
        <v>33</v>
      </c>
      <c r="F391" s="1" t="s">
        <v>578</v>
      </c>
      <c r="G391" s="1" t="s">
        <v>227</v>
      </c>
      <c r="H391" s="1" t="s">
        <v>298</v>
      </c>
      <c r="I391" s="1" t="s">
        <v>36</v>
      </c>
      <c r="J391" s="1" t="s">
        <v>228</v>
      </c>
      <c r="K391" s="1">
        <v>5</v>
      </c>
      <c r="L391" s="1">
        <v>383.8</v>
      </c>
      <c r="M391" s="1">
        <v>403.6</v>
      </c>
      <c r="N391" s="1">
        <v>22.6</v>
      </c>
      <c r="W391" s="1">
        <v>1.333</v>
      </c>
      <c r="X391" s="1">
        <v>50.382824100000001</v>
      </c>
      <c r="Y391" s="1">
        <v>4759</v>
      </c>
      <c r="Z391" s="1">
        <v>5574</v>
      </c>
      <c r="AA391" s="1">
        <v>6656</v>
      </c>
      <c r="AB391" s="1" t="s">
        <v>71</v>
      </c>
      <c r="AC391" s="1" t="s">
        <v>371</v>
      </c>
      <c r="AD391" s="1">
        <v>89.382999999999996</v>
      </c>
      <c r="AE391" s="1">
        <v>90.804000000000002</v>
      </c>
      <c r="AF391" s="1">
        <v>1.1707860000000001</v>
      </c>
      <c r="AG391" s="1">
        <v>-28.41</v>
      </c>
    </row>
    <row r="392" spans="1:33" x14ac:dyDescent="0.2">
      <c r="A392" s="1" t="s">
        <v>342</v>
      </c>
      <c r="B392" s="1" t="s">
        <v>579</v>
      </c>
      <c r="C392" s="1" t="s">
        <v>580</v>
      </c>
      <c r="D392" s="1">
        <v>81</v>
      </c>
      <c r="E392" s="1" t="s">
        <v>33</v>
      </c>
      <c r="F392" s="1" t="s">
        <v>581</v>
      </c>
      <c r="G392" s="1" t="s">
        <v>229</v>
      </c>
      <c r="H392" s="1" t="s">
        <v>298</v>
      </c>
      <c r="I392" s="1" t="s">
        <v>36</v>
      </c>
      <c r="J392" s="1" t="s">
        <v>230</v>
      </c>
      <c r="K392" s="1">
        <v>1</v>
      </c>
      <c r="L392" s="1">
        <v>23.8</v>
      </c>
      <c r="M392" s="1">
        <v>43.6</v>
      </c>
      <c r="N392" s="1">
        <v>22.1</v>
      </c>
      <c r="O392" s="1">
        <v>3567</v>
      </c>
      <c r="P392" s="1">
        <v>2638</v>
      </c>
      <c r="Q392" s="1" t="s">
        <v>459</v>
      </c>
      <c r="R392" s="1" t="s">
        <v>45</v>
      </c>
      <c r="S392" s="1">
        <v>66.763000000000005</v>
      </c>
      <c r="T392" s="1">
        <v>0.73863129999999999</v>
      </c>
      <c r="U392" s="1">
        <v>-1.2689999999999999</v>
      </c>
      <c r="W392" s="1">
        <v>1.145</v>
      </c>
      <c r="X392" s="1">
        <v>8.8101529999999997</v>
      </c>
      <c r="AE392" s="1">
        <v>67.281999999999996</v>
      </c>
    </row>
    <row r="393" spans="1:33" x14ac:dyDescent="0.2">
      <c r="A393" s="1" t="s">
        <v>342</v>
      </c>
      <c r="B393" s="1" t="s">
        <v>579</v>
      </c>
      <c r="C393" s="1" t="s">
        <v>580</v>
      </c>
      <c r="D393" s="1">
        <v>81</v>
      </c>
      <c r="E393" s="1" t="s">
        <v>33</v>
      </c>
      <c r="F393" s="1" t="s">
        <v>581</v>
      </c>
      <c r="G393" s="1" t="s">
        <v>229</v>
      </c>
      <c r="H393" s="1" t="s">
        <v>298</v>
      </c>
      <c r="I393" s="1" t="s">
        <v>36</v>
      </c>
      <c r="J393" s="1" t="s">
        <v>230</v>
      </c>
      <c r="K393" s="1">
        <v>2</v>
      </c>
      <c r="L393" s="1">
        <v>93.8</v>
      </c>
      <c r="M393" s="1">
        <v>113.7</v>
      </c>
      <c r="N393" s="1">
        <v>22.1</v>
      </c>
      <c r="O393" s="1">
        <v>3596</v>
      </c>
      <c r="P393" s="1">
        <v>2656</v>
      </c>
      <c r="Q393" s="1" t="s">
        <v>407</v>
      </c>
      <c r="R393" s="1" t="s">
        <v>81</v>
      </c>
      <c r="S393" s="1">
        <v>67.259</v>
      </c>
      <c r="T393" s="1">
        <v>0.73868239999999996</v>
      </c>
      <c r="U393" s="1">
        <v>-1.2</v>
      </c>
      <c r="W393" s="1">
        <v>1.145</v>
      </c>
      <c r="X393" s="1">
        <v>8.8755614999999999</v>
      </c>
      <c r="AE393" s="1">
        <v>67.781000000000006</v>
      </c>
    </row>
    <row r="394" spans="1:33" x14ac:dyDescent="0.2">
      <c r="A394" s="1" t="s">
        <v>342</v>
      </c>
      <c r="B394" s="1" t="s">
        <v>579</v>
      </c>
      <c r="C394" s="1" t="s">
        <v>580</v>
      </c>
      <c r="D394" s="1">
        <v>81</v>
      </c>
      <c r="E394" s="1" t="s">
        <v>33</v>
      </c>
      <c r="F394" s="1" t="s">
        <v>581</v>
      </c>
      <c r="G394" s="1" t="s">
        <v>229</v>
      </c>
      <c r="H394" s="1" t="s">
        <v>298</v>
      </c>
      <c r="I394" s="1" t="s">
        <v>36</v>
      </c>
      <c r="J394" s="1" t="s">
        <v>230</v>
      </c>
      <c r="K394" s="1">
        <v>3</v>
      </c>
      <c r="L394" s="1">
        <v>157.5</v>
      </c>
      <c r="M394" s="1">
        <v>179.6</v>
      </c>
      <c r="N394" s="1">
        <v>65.599999999999994</v>
      </c>
      <c r="O394" s="1">
        <v>3364</v>
      </c>
      <c r="P394" s="1">
        <v>2522</v>
      </c>
      <c r="Q394" s="1" t="s">
        <v>357</v>
      </c>
      <c r="R394" s="1" t="s">
        <v>54</v>
      </c>
      <c r="S394" s="1">
        <v>58.905000000000001</v>
      </c>
      <c r="T394" s="1">
        <v>0.7489131</v>
      </c>
      <c r="U394" s="1">
        <v>12.632999999999999</v>
      </c>
      <c r="W394" s="1">
        <v>1.145</v>
      </c>
      <c r="X394" s="1">
        <v>7.7766368000000003</v>
      </c>
      <c r="AE394" s="1">
        <v>59.389000000000003</v>
      </c>
    </row>
    <row r="395" spans="1:33" x14ac:dyDescent="0.2">
      <c r="A395" s="1" t="s">
        <v>342</v>
      </c>
      <c r="B395" s="1" t="s">
        <v>579</v>
      </c>
      <c r="C395" s="1" t="s">
        <v>580</v>
      </c>
      <c r="D395" s="1">
        <v>81</v>
      </c>
      <c r="E395" s="1" t="s">
        <v>33</v>
      </c>
      <c r="F395" s="1" t="s">
        <v>581</v>
      </c>
      <c r="G395" s="1" t="s">
        <v>229</v>
      </c>
      <c r="H395" s="1" t="s">
        <v>298</v>
      </c>
      <c r="I395" s="1" t="s">
        <v>36</v>
      </c>
      <c r="J395" s="1" t="s">
        <v>230</v>
      </c>
      <c r="K395" s="1">
        <v>4</v>
      </c>
      <c r="L395" s="1">
        <v>272</v>
      </c>
      <c r="M395" s="1">
        <v>291.10000000000002</v>
      </c>
      <c r="N395" s="1">
        <v>67.599999999999994</v>
      </c>
      <c r="W395" s="1">
        <v>1.145</v>
      </c>
      <c r="X395" s="1">
        <v>34.212321199999998</v>
      </c>
      <c r="Y395" s="1">
        <v>2612</v>
      </c>
      <c r="Z395" s="1">
        <v>3117</v>
      </c>
      <c r="AA395" s="1">
        <v>3718</v>
      </c>
      <c r="AB395" s="1" t="s">
        <v>48</v>
      </c>
      <c r="AC395" s="1" t="s">
        <v>301</v>
      </c>
      <c r="AD395" s="1">
        <v>52.203000000000003</v>
      </c>
      <c r="AE395" s="1">
        <v>53.045000000000002</v>
      </c>
      <c r="AF395" s="1">
        <v>1.1847338999999999</v>
      </c>
      <c r="AG395" s="1">
        <v>-16.78</v>
      </c>
    </row>
    <row r="396" spans="1:33" x14ac:dyDescent="0.2">
      <c r="A396" s="1" t="s">
        <v>342</v>
      </c>
      <c r="B396" s="1" t="s">
        <v>579</v>
      </c>
      <c r="C396" s="1" t="s">
        <v>580</v>
      </c>
      <c r="D396" s="1">
        <v>81</v>
      </c>
      <c r="E396" s="1" t="s">
        <v>33</v>
      </c>
      <c r="F396" s="1" t="s">
        <v>581</v>
      </c>
      <c r="G396" s="1" t="s">
        <v>229</v>
      </c>
      <c r="H396" s="1" t="s">
        <v>298</v>
      </c>
      <c r="I396" s="1" t="s">
        <v>36</v>
      </c>
      <c r="J396" s="1" t="s">
        <v>230</v>
      </c>
      <c r="K396" s="1">
        <v>5</v>
      </c>
      <c r="L396" s="1">
        <v>384</v>
      </c>
      <c r="M396" s="1">
        <v>387.5</v>
      </c>
      <c r="N396" s="1">
        <v>22.4</v>
      </c>
      <c r="W396" s="1">
        <v>1.145</v>
      </c>
      <c r="X396" s="1">
        <v>58.675665899999998</v>
      </c>
      <c r="Y396" s="1">
        <v>4763</v>
      </c>
      <c r="Z396" s="1">
        <v>5578</v>
      </c>
      <c r="AA396" s="1">
        <v>6665</v>
      </c>
      <c r="AB396" s="1" t="s">
        <v>66</v>
      </c>
      <c r="AC396" s="1" t="s">
        <v>387</v>
      </c>
      <c r="AD396" s="1">
        <v>89.414000000000001</v>
      </c>
      <c r="AE396" s="1">
        <v>90.835999999999999</v>
      </c>
      <c r="AF396" s="1">
        <v>1.1708482</v>
      </c>
      <c r="AG396" s="1">
        <v>-28.41</v>
      </c>
    </row>
    <row r="397" spans="1:33" x14ac:dyDescent="0.2">
      <c r="A397" s="1" t="s">
        <v>342</v>
      </c>
      <c r="B397" s="1" t="s">
        <v>582</v>
      </c>
      <c r="C397" s="1" t="s">
        <v>583</v>
      </c>
      <c r="D397" s="1">
        <v>82</v>
      </c>
      <c r="E397" s="1" t="s">
        <v>33</v>
      </c>
      <c r="F397" s="1" t="s">
        <v>584</v>
      </c>
      <c r="G397" s="1" t="s">
        <v>231</v>
      </c>
      <c r="H397" s="1" t="s">
        <v>298</v>
      </c>
      <c r="I397" s="1" t="s">
        <v>36</v>
      </c>
      <c r="J397" s="1" t="s">
        <v>232</v>
      </c>
      <c r="K397" s="1">
        <v>1</v>
      </c>
      <c r="L397" s="1">
        <v>23.8</v>
      </c>
      <c r="M397" s="1">
        <v>43.6</v>
      </c>
      <c r="N397" s="1">
        <v>22.1</v>
      </c>
      <c r="O397" s="1">
        <v>3569</v>
      </c>
      <c r="P397" s="1">
        <v>2640</v>
      </c>
      <c r="Q397" s="1" t="s">
        <v>444</v>
      </c>
      <c r="R397" s="1" t="s">
        <v>54</v>
      </c>
      <c r="S397" s="1">
        <v>66.811999999999998</v>
      </c>
      <c r="T397" s="1">
        <v>0.73869929999999995</v>
      </c>
      <c r="U397" s="1">
        <v>-1.256</v>
      </c>
      <c r="W397" s="1">
        <v>1.208</v>
      </c>
      <c r="X397" s="1">
        <v>8.3566971999999993</v>
      </c>
      <c r="AE397" s="1">
        <v>67.33</v>
      </c>
    </row>
    <row r="398" spans="1:33" x14ac:dyDescent="0.2">
      <c r="A398" s="1" t="s">
        <v>342</v>
      </c>
      <c r="B398" s="1" t="s">
        <v>582</v>
      </c>
      <c r="C398" s="1" t="s">
        <v>583</v>
      </c>
      <c r="D398" s="1">
        <v>82</v>
      </c>
      <c r="E398" s="1" t="s">
        <v>33</v>
      </c>
      <c r="F398" s="1" t="s">
        <v>584</v>
      </c>
      <c r="G398" s="1" t="s">
        <v>231</v>
      </c>
      <c r="H398" s="1" t="s">
        <v>298</v>
      </c>
      <c r="I398" s="1" t="s">
        <v>36</v>
      </c>
      <c r="J398" s="1" t="s">
        <v>232</v>
      </c>
      <c r="K398" s="1">
        <v>2</v>
      </c>
      <c r="L398" s="1">
        <v>93.8</v>
      </c>
      <c r="M398" s="1">
        <v>113.6</v>
      </c>
      <c r="N398" s="1">
        <v>22.1</v>
      </c>
      <c r="O398" s="1">
        <v>3614</v>
      </c>
      <c r="P398" s="1">
        <v>2674</v>
      </c>
      <c r="Q398" s="1" t="s">
        <v>325</v>
      </c>
      <c r="R398" s="1" t="s">
        <v>98</v>
      </c>
      <c r="S398" s="1">
        <v>67.143000000000001</v>
      </c>
      <c r="T398" s="1">
        <v>0.73874099999999998</v>
      </c>
      <c r="U398" s="1">
        <v>-1.2</v>
      </c>
      <c r="W398" s="1">
        <v>1.208</v>
      </c>
      <c r="X398" s="1">
        <v>8.3981899000000002</v>
      </c>
      <c r="AE398" s="1">
        <v>67.665000000000006</v>
      </c>
    </row>
    <row r="399" spans="1:33" x14ac:dyDescent="0.2">
      <c r="A399" s="1" t="s">
        <v>342</v>
      </c>
      <c r="B399" s="1" t="s">
        <v>582</v>
      </c>
      <c r="C399" s="1" t="s">
        <v>583</v>
      </c>
      <c r="D399" s="1">
        <v>82</v>
      </c>
      <c r="E399" s="1" t="s">
        <v>33</v>
      </c>
      <c r="F399" s="1" t="s">
        <v>584</v>
      </c>
      <c r="G399" s="1" t="s">
        <v>231</v>
      </c>
      <c r="H399" s="1" t="s">
        <v>298</v>
      </c>
      <c r="I399" s="1" t="s">
        <v>36</v>
      </c>
      <c r="J399" s="1" t="s">
        <v>232</v>
      </c>
      <c r="K399" s="1">
        <v>3</v>
      </c>
      <c r="L399" s="1">
        <v>156.6</v>
      </c>
      <c r="M399" s="1">
        <v>179.4</v>
      </c>
      <c r="N399" s="1">
        <v>69.099999999999994</v>
      </c>
      <c r="O399" s="1">
        <v>5303</v>
      </c>
      <c r="P399" s="1">
        <v>3976</v>
      </c>
      <c r="Q399" s="1" t="s">
        <v>327</v>
      </c>
      <c r="R399" s="1" t="s">
        <v>80</v>
      </c>
      <c r="S399" s="1">
        <v>94.399000000000001</v>
      </c>
      <c r="T399" s="1">
        <v>0.74912690000000004</v>
      </c>
      <c r="U399" s="1">
        <v>12.842000000000001</v>
      </c>
      <c r="W399" s="1">
        <v>1.208</v>
      </c>
      <c r="X399" s="1">
        <v>11.8118304</v>
      </c>
      <c r="AE399" s="1">
        <v>95.168999999999997</v>
      </c>
    </row>
    <row r="400" spans="1:33" x14ac:dyDescent="0.2">
      <c r="A400" s="1" t="s">
        <v>342</v>
      </c>
      <c r="B400" s="1" t="s">
        <v>582</v>
      </c>
      <c r="C400" s="1" t="s">
        <v>583</v>
      </c>
      <c r="D400" s="1">
        <v>82</v>
      </c>
      <c r="E400" s="1" t="s">
        <v>33</v>
      </c>
      <c r="F400" s="1" t="s">
        <v>584</v>
      </c>
      <c r="G400" s="1" t="s">
        <v>231</v>
      </c>
      <c r="H400" s="1" t="s">
        <v>298</v>
      </c>
      <c r="I400" s="1" t="s">
        <v>36</v>
      </c>
      <c r="J400" s="1" t="s">
        <v>232</v>
      </c>
      <c r="K400" s="1">
        <v>4</v>
      </c>
      <c r="L400" s="1">
        <v>271.5</v>
      </c>
      <c r="M400" s="1">
        <v>289.60000000000002</v>
      </c>
      <c r="N400" s="1">
        <v>69.599999999999994</v>
      </c>
      <c r="W400" s="1">
        <v>1.208</v>
      </c>
      <c r="X400" s="1">
        <v>41.156597900000001</v>
      </c>
      <c r="Y400" s="1">
        <v>3241</v>
      </c>
      <c r="Z400" s="1">
        <v>3874</v>
      </c>
      <c r="AA400" s="1">
        <v>4605</v>
      </c>
      <c r="AB400" s="1" t="s">
        <v>48</v>
      </c>
      <c r="AC400" s="1" t="s">
        <v>41</v>
      </c>
      <c r="AD400" s="1">
        <v>66.203000000000003</v>
      </c>
      <c r="AE400" s="1">
        <v>67.271000000000001</v>
      </c>
      <c r="AF400" s="1">
        <v>1.1857188000000001</v>
      </c>
      <c r="AG400" s="1">
        <v>-15.772</v>
      </c>
    </row>
    <row r="401" spans="1:33" x14ac:dyDescent="0.2">
      <c r="A401" s="1" t="s">
        <v>342</v>
      </c>
      <c r="B401" s="1" t="s">
        <v>582</v>
      </c>
      <c r="C401" s="1" t="s">
        <v>583</v>
      </c>
      <c r="D401" s="1">
        <v>82</v>
      </c>
      <c r="E401" s="1" t="s">
        <v>33</v>
      </c>
      <c r="F401" s="1" t="s">
        <v>584</v>
      </c>
      <c r="G401" s="1" t="s">
        <v>231</v>
      </c>
      <c r="H401" s="1" t="s">
        <v>298</v>
      </c>
      <c r="I401" s="1" t="s">
        <v>36</v>
      </c>
      <c r="J401" s="1" t="s">
        <v>232</v>
      </c>
      <c r="K401" s="1">
        <v>5</v>
      </c>
      <c r="L401" s="1">
        <v>383.9</v>
      </c>
      <c r="M401" s="1">
        <v>403.7</v>
      </c>
      <c r="N401" s="1">
        <v>22.4</v>
      </c>
      <c r="W401" s="1">
        <v>1.208</v>
      </c>
      <c r="X401" s="1">
        <v>55.649462800000002</v>
      </c>
      <c r="Y401" s="1">
        <v>4777</v>
      </c>
      <c r="Z401" s="1">
        <v>5591</v>
      </c>
      <c r="AA401" s="1">
        <v>6683</v>
      </c>
      <c r="AB401" s="1" t="s">
        <v>71</v>
      </c>
      <c r="AC401" s="1" t="s">
        <v>351</v>
      </c>
      <c r="AD401" s="1">
        <v>89.468000000000004</v>
      </c>
      <c r="AE401" s="1">
        <v>90.891000000000005</v>
      </c>
      <c r="AF401" s="1">
        <v>1.1707940999999999</v>
      </c>
      <c r="AG401" s="1">
        <v>-28.41</v>
      </c>
    </row>
    <row r="402" spans="1:33" x14ac:dyDescent="0.2">
      <c r="A402" s="1" t="s">
        <v>342</v>
      </c>
      <c r="B402" s="1" t="s">
        <v>585</v>
      </c>
      <c r="C402" s="1" t="s">
        <v>586</v>
      </c>
      <c r="D402" s="1">
        <v>83</v>
      </c>
      <c r="E402" s="1" t="s">
        <v>33</v>
      </c>
      <c r="F402" s="1" t="s">
        <v>587</v>
      </c>
      <c r="G402" s="1" t="s">
        <v>233</v>
      </c>
      <c r="H402" s="1" t="s">
        <v>298</v>
      </c>
      <c r="I402" s="1" t="s">
        <v>36</v>
      </c>
      <c r="J402" s="1" t="s">
        <v>234</v>
      </c>
      <c r="K402" s="1">
        <v>1</v>
      </c>
      <c r="L402" s="1">
        <v>23.8</v>
      </c>
      <c r="M402" s="1">
        <v>43.6</v>
      </c>
      <c r="N402" s="1">
        <v>22.1</v>
      </c>
      <c r="O402" s="1">
        <v>3558</v>
      </c>
      <c r="P402" s="1">
        <v>2631</v>
      </c>
      <c r="Q402" s="1" t="s">
        <v>459</v>
      </c>
      <c r="R402" s="1" t="s">
        <v>46</v>
      </c>
      <c r="S402" s="1">
        <v>66.819999999999993</v>
      </c>
      <c r="T402" s="1">
        <v>0.73867490000000002</v>
      </c>
      <c r="U402" s="1">
        <v>-1.1419999999999999</v>
      </c>
      <c r="W402" s="1">
        <v>0.36499999999999999</v>
      </c>
      <c r="X402" s="1">
        <v>27.660569200000001</v>
      </c>
      <c r="AE402" s="1">
        <v>67.338999999999999</v>
      </c>
    </row>
    <row r="403" spans="1:33" x14ac:dyDescent="0.2">
      <c r="A403" s="1" t="s">
        <v>342</v>
      </c>
      <c r="B403" s="1" t="s">
        <v>585</v>
      </c>
      <c r="C403" s="1" t="s">
        <v>586</v>
      </c>
      <c r="D403" s="1">
        <v>83</v>
      </c>
      <c r="E403" s="1" t="s">
        <v>33</v>
      </c>
      <c r="F403" s="1" t="s">
        <v>587</v>
      </c>
      <c r="G403" s="1" t="s">
        <v>233</v>
      </c>
      <c r="H403" s="1" t="s">
        <v>298</v>
      </c>
      <c r="I403" s="1" t="s">
        <v>36</v>
      </c>
      <c r="J403" s="1" t="s">
        <v>234</v>
      </c>
      <c r="K403" s="1">
        <v>2</v>
      </c>
      <c r="L403" s="1">
        <v>93.8</v>
      </c>
      <c r="M403" s="1">
        <v>113.6</v>
      </c>
      <c r="N403" s="1">
        <v>22.1</v>
      </c>
      <c r="O403" s="1">
        <v>3617</v>
      </c>
      <c r="P403" s="1">
        <v>2676</v>
      </c>
      <c r="Q403" s="1" t="s">
        <v>407</v>
      </c>
      <c r="R403" s="1" t="s">
        <v>81</v>
      </c>
      <c r="S403" s="1">
        <v>67.27</v>
      </c>
      <c r="T403" s="1">
        <v>0.7386317</v>
      </c>
      <c r="U403" s="1">
        <v>-1.2</v>
      </c>
      <c r="W403" s="1">
        <v>0.36499999999999999</v>
      </c>
      <c r="X403" s="1">
        <v>27.847052600000001</v>
      </c>
      <c r="AE403" s="1">
        <v>67.793000000000006</v>
      </c>
    </row>
    <row r="404" spans="1:33" x14ac:dyDescent="0.2">
      <c r="A404" s="1" t="s">
        <v>342</v>
      </c>
      <c r="B404" s="1" t="s">
        <v>585</v>
      </c>
      <c r="C404" s="1" t="s">
        <v>586</v>
      </c>
      <c r="D404" s="1">
        <v>83</v>
      </c>
      <c r="E404" s="1" t="s">
        <v>33</v>
      </c>
      <c r="F404" s="1" t="s">
        <v>587</v>
      </c>
      <c r="G404" s="1" t="s">
        <v>233</v>
      </c>
      <c r="H404" s="1" t="s">
        <v>298</v>
      </c>
      <c r="I404" s="1" t="s">
        <v>36</v>
      </c>
      <c r="J404" s="1" t="s">
        <v>234</v>
      </c>
      <c r="K404" s="1">
        <v>3</v>
      </c>
      <c r="L404" s="1">
        <v>158</v>
      </c>
      <c r="M404" s="1">
        <v>179.3</v>
      </c>
      <c r="N404" s="1">
        <v>60.2</v>
      </c>
      <c r="O404" s="1">
        <v>1014</v>
      </c>
      <c r="P404" s="1">
        <v>790</v>
      </c>
      <c r="Q404" s="1" t="s">
        <v>357</v>
      </c>
      <c r="R404" s="1" t="s">
        <v>80</v>
      </c>
      <c r="S404" s="1">
        <v>18.527999999999999</v>
      </c>
      <c r="T404" s="1">
        <v>0.77829159999999997</v>
      </c>
      <c r="U404" s="1">
        <v>52.429000000000002</v>
      </c>
      <c r="W404" s="1">
        <v>0.36499999999999999</v>
      </c>
      <c r="X404" s="1">
        <v>7.6770655999999997</v>
      </c>
      <c r="AE404" s="1">
        <v>18.690000000000001</v>
      </c>
    </row>
    <row r="405" spans="1:33" x14ac:dyDescent="0.2">
      <c r="A405" s="1" t="s">
        <v>342</v>
      </c>
      <c r="B405" s="1" t="s">
        <v>585</v>
      </c>
      <c r="C405" s="1" t="s">
        <v>586</v>
      </c>
      <c r="D405" s="1">
        <v>83</v>
      </c>
      <c r="E405" s="1" t="s">
        <v>33</v>
      </c>
      <c r="F405" s="1" t="s">
        <v>587</v>
      </c>
      <c r="G405" s="1" t="s">
        <v>233</v>
      </c>
      <c r="H405" s="1" t="s">
        <v>298</v>
      </c>
      <c r="I405" s="1" t="s">
        <v>36</v>
      </c>
      <c r="J405" s="1" t="s">
        <v>234</v>
      </c>
      <c r="K405" s="1">
        <v>4</v>
      </c>
      <c r="L405" s="1">
        <v>273</v>
      </c>
      <c r="M405" s="1">
        <v>296.10000000000002</v>
      </c>
      <c r="N405" s="1">
        <v>61.2</v>
      </c>
      <c r="W405" s="1">
        <v>0.36499999999999999</v>
      </c>
      <c r="X405" s="1">
        <v>33.058470399999997</v>
      </c>
      <c r="Y405" s="1">
        <v>808</v>
      </c>
      <c r="Z405" s="1">
        <v>1033</v>
      </c>
      <c r="AA405" s="1">
        <v>1155</v>
      </c>
      <c r="AB405" s="1" t="s">
        <v>48</v>
      </c>
      <c r="AC405" s="1" t="s">
        <v>301</v>
      </c>
      <c r="AD405" s="1">
        <v>16.196999999999999</v>
      </c>
      <c r="AE405" s="1">
        <v>16.474</v>
      </c>
      <c r="AF405" s="1">
        <v>1.2766645000000001</v>
      </c>
      <c r="AG405" s="1">
        <v>64.912999999999997</v>
      </c>
    </row>
    <row r="406" spans="1:33" x14ac:dyDescent="0.2">
      <c r="A406" s="1" t="s">
        <v>342</v>
      </c>
      <c r="B406" s="1" t="s">
        <v>585</v>
      </c>
      <c r="C406" s="1" t="s">
        <v>586</v>
      </c>
      <c r="D406" s="1">
        <v>83</v>
      </c>
      <c r="E406" s="1" t="s">
        <v>33</v>
      </c>
      <c r="F406" s="1" t="s">
        <v>587</v>
      </c>
      <c r="G406" s="1" t="s">
        <v>233</v>
      </c>
      <c r="H406" s="1" t="s">
        <v>298</v>
      </c>
      <c r="I406" s="1" t="s">
        <v>36</v>
      </c>
      <c r="J406" s="1" t="s">
        <v>234</v>
      </c>
      <c r="K406" s="1">
        <v>5</v>
      </c>
      <c r="L406" s="1">
        <v>384</v>
      </c>
      <c r="M406" s="1">
        <v>387.5</v>
      </c>
      <c r="N406" s="1">
        <v>22.4</v>
      </c>
      <c r="W406" s="1">
        <v>0.36499999999999999</v>
      </c>
      <c r="X406" s="1">
        <v>183.6561016</v>
      </c>
      <c r="Y406" s="1">
        <v>4756</v>
      </c>
      <c r="Z406" s="1">
        <v>5569</v>
      </c>
      <c r="AA406" s="1">
        <v>6654</v>
      </c>
      <c r="AB406" s="1" t="s">
        <v>76</v>
      </c>
      <c r="AC406" s="1" t="s">
        <v>55</v>
      </c>
      <c r="AD406" s="1">
        <v>89.215000000000003</v>
      </c>
      <c r="AE406" s="1">
        <v>90.635000000000005</v>
      </c>
      <c r="AF406" s="1">
        <v>1.1709505</v>
      </c>
      <c r="AG406" s="1">
        <v>-28.41</v>
      </c>
    </row>
    <row r="407" spans="1:33" x14ac:dyDescent="0.2">
      <c r="A407" s="1" t="s">
        <v>342</v>
      </c>
      <c r="B407" s="1" t="s">
        <v>588</v>
      </c>
      <c r="C407" s="1" t="s">
        <v>589</v>
      </c>
      <c r="D407" s="1">
        <v>84</v>
      </c>
      <c r="E407" s="1" t="s">
        <v>33</v>
      </c>
      <c r="F407" s="1" t="s">
        <v>590</v>
      </c>
      <c r="G407" s="1" t="s">
        <v>235</v>
      </c>
      <c r="H407" s="1" t="s">
        <v>298</v>
      </c>
      <c r="I407" s="1" t="s">
        <v>36</v>
      </c>
      <c r="J407" s="1" t="s">
        <v>236</v>
      </c>
      <c r="K407" s="1">
        <v>1</v>
      </c>
      <c r="L407" s="1">
        <v>23.6</v>
      </c>
      <c r="M407" s="1">
        <v>41.4</v>
      </c>
      <c r="N407" s="1">
        <v>22.4</v>
      </c>
      <c r="O407" s="1">
        <v>3533</v>
      </c>
      <c r="P407" s="1">
        <v>2610</v>
      </c>
      <c r="Q407" s="1" t="s">
        <v>327</v>
      </c>
      <c r="R407" s="1" t="s">
        <v>38</v>
      </c>
      <c r="S407" s="1">
        <v>66.825999999999993</v>
      </c>
      <c r="T407" s="1">
        <v>0.73864510000000005</v>
      </c>
      <c r="U407" s="1">
        <v>-1.288</v>
      </c>
      <c r="W407" s="1">
        <v>1.3080000000000001</v>
      </c>
      <c r="X407" s="1">
        <v>7.7194209999999996</v>
      </c>
      <c r="AE407" s="1">
        <v>67.344999999999999</v>
      </c>
    </row>
    <row r="408" spans="1:33" x14ac:dyDescent="0.2">
      <c r="A408" s="1" t="s">
        <v>342</v>
      </c>
      <c r="B408" s="1" t="s">
        <v>588</v>
      </c>
      <c r="C408" s="1" t="s">
        <v>589</v>
      </c>
      <c r="D408" s="1">
        <v>84</v>
      </c>
      <c r="E408" s="1" t="s">
        <v>33</v>
      </c>
      <c r="F408" s="1" t="s">
        <v>590</v>
      </c>
      <c r="G408" s="1" t="s">
        <v>235</v>
      </c>
      <c r="H408" s="1" t="s">
        <v>298</v>
      </c>
      <c r="I408" s="1" t="s">
        <v>36</v>
      </c>
      <c r="J408" s="1" t="s">
        <v>236</v>
      </c>
      <c r="K408" s="1">
        <v>2</v>
      </c>
      <c r="L408" s="1">
        <v>93.8</v>
      </c>
      <c r="M408" s="1">
        <v>113.6</v>
      </c>
      <c r="N408" s="1">
        <v>22.1</v>
      </c>
      <c r="O408" s="1">
        <v>3623</v>
      </c>
      <c r="P408" s="1">
        <v>2680</v>
      </c>
      <c r="Q408" s="1" t="s">
        <v>322</v>
      </c>
      <c r="R408" s="1" t="s">
        <v>262</v>
      </c>
      <c r="S408" s="1">
        <v>67.239000000000004</v>
      </c>
      <c r="T408" s="1">
        <v>0.73871050000000005</v>
      </c>
      <c r="U408" s="1">
        <v>-1.2</v>
      </c>
      <c r="W408" s="1">
        <v>1.3080000000000001</v>
      </c>
      <c r="X408" s="1">
        <v>7.7672268000000004</v>
      </c>
      <c r="AE408" s="1">
        <v>67.762</v>
      </c>
    </row>
    <row r="409" spans="1:33" x14ac:dyDescent="0.2">
      <c r="A409" s="1" t="s">
        <v>342</v>
      </c>
      <c r="B409" s="1" t="s">
        <v>588</v>
      </c>
      <c r="C409" s="1" t="s">
        <v>589</v>
      </c>
      <c r="D409" s="1">
        <v>84</v>
      </c>
      <c r="E409" s="1" t="s">
        <v>33</v>
      </c>
      <c r="F409" s="1" t="s">
        <v>590</v>
      </c>
      <c r="G409" s="1" t="s">
        <v>235</v>
      </c>
      <c r="H409" s="1" t="s">
        <v>298</v>
      </c>
      <c r="I409" s="1" t="s">
        <v>36</v>
      </c>
      <c r="J409" s="1" t="s">
        <v>236</v>
      </c>
      <c r="K409" s="1">
        <v>3</v>
      </c>
      <c r="L409" s="1">
        <v>157.6</v>
      </c>
      <c r="M409" s="1">
        <v>179.9</v>
      </c>
      <c r="N409" s="1">
        <v>66.900000000000006</v>
      </c>
      <c r="O409" s="1">
        <v>4043</v>
      </c>
      <c r="P409" s="1">
        <v>3035</v>
      </c>
      <c r="Q409" s="1" t="s">
        <v>328</v>
      </c>
      <c r="R409" s="1" t="s">
        <v>310</v>
      </c>
      <c r="S409" s="1">
        <v>71.097999999999999</v>
      </c>
      <c r="T409" s="1">
        <v>0.75009809999999999</v>
      </c>
      <c r="U409" s="1">
        <v>14.196999999999999</v>
      </c>
      <c r="W409" s="1">
        <v>1.3080000000000001</v>
      </c>
      <c r="X409" s="1">
        <v>8.2165092000000008</v>
      </c>
      <c r="AE409" s="1">
        <v>71.680999999999997</v>
      </c>
    </row>
    <row r="410" spans="1:33" x14ac:dyDescent="0.2">
      <c r="A410" s="1" t="s">
        <v>342</v>
      </c>
      <c r="B410" s="1" t="s">
        <v>588</v>
      </c>
      <c r="C410" s="1" t="s">
        <v>589</v>
      </c>
      <c r="D410" s="1">
        <v>84</v>
      </c>
      <c r="E410" s="1" t="s">
        <v>33</v>
      </c>
      <c r="F410" s="1" t="s">
        <v>590</v>
      </c>
      <c r="G410" s="1" t="s">
        <v>235</v>
      </c>
      <c r="H410" s="1" t="s">
        <v>298</v>
      </c>
      <c r="I410" s="1" t="s">
        <v>36</v>
      </c>
      <c r="J410" s="1" t="s">
        <v>236</v>
      </c>
      <c r="K410" s="1">
        <v>4</v>
      </c>
      <c r="L410" s="1">
        <v>272.10000000000002</v>
      </c>
      <c r="M410" s="1">
        <v>290.39999999999998</v>
      </c>
      <c r="N410" s="1">
        <v>68.900000000000006</v>
      </c>
      <c r="W410" s="1">
        <v>1.3080000000000001</v>
      </c>
      <c r="X410" s="1">
        <v>34.836267499999998</v>
      </c>
      <c r="Y410" s="1">
        <v>3010</v>
      </c>
      <c r="Z410" s="1">
        <v>3609</v>
      </c>
      <c r="AA410" s="1">
        <v>4282</v>
      </c>
      <c r="AB410" s="1" t="s">
        <v>340</v>
      </c>
      <c r="AC410" s="1" t="s">
        <v>41</v>
      </c>
      <c r="AD410" s="1">
        <v>60.688000000000002</v>
      </c>
      <c r="AE410" s="1">
        <v>61.67</v>
      </c>
      <c r="AF410" s="1">
        <v>1.1895053</v>
      </c>
      <c r="AG410" s="1">
        <v>-12.459</v>
      </c>
    </row>
    <row r="411" spans="1:33" x14ac:dyDescent="0.2">
      <c r="A411" s="1" t="s">
        <v>342</v>
      </c>
      <c r="B411" s="1" t="s">
        <v>588</v>
      </c>
      <c r="C411" s="1" t="s">
        <v>589</v>
      </c>
      <c r="D411" s="1">
        <v>84</v>
      </c>
      <c r="E411" s="1" t="s">
        <v>33</v>
      </c>
      <c r="F411" s="1" t="s">
        <v>590</v>
      </c>
      <c r="G411" s="1" t="s">
        <v>235</v>
      </c>
      <c r="H411" s="1" t="s">
        <v>298</v>
      </c>
      <c r="I411" s="1" t="s">
        <v>36</v>
      </c>
      <c r="J411" s="1" t="s">
        <v>236</v>
      </c>
      <c r="K411" s="1">
        <v>5</v>
      </c>
      <c r="L411" s="1">
        <v>384</v>
      </c>
      <c r="M411" s="1">
        <v>388.3</v>
      </c>
      <c r="N411" s="1">
        <v>22.4</v>
      </c>
      <c r="W411" s="1">
        <v>1.3080000000000001</v>
      </c>
      <c r="X411" s="1">
        <v>51.246480599999998</v>
      </c>
      <c r="Y411" s="1">
        <v>4753</v>
      </c>
      <c r="Z411" s="1">
        <v>5565</v>
      </c>
      <c r="AA411" s="1">
        <v>6649</v>
      </c>
      <c r="AB411" s="1" t="s">
        <v>77</v>
      </c>
      <c r="AC411" s="1" t="s">
        <v>87</v>
      </c>
      <c r="AD411" s="1">
        <v>89.21</v>
      </c>
      <c r="AE411" s="1">
        <v>90.629000000000005</v>
      </c>
      <c r="AF411" s="1">
        <v>1.1707973</v>
      </c>
      <c r="AG411" s="1">
        <v>-28.41</v>
      </c>
    </row>
    <row r="412" spans="1:33" x14ac:dyDescent="0.2">
      <c r="A412" s="1" t="s">
        <v>342</v>
      </c>
      <c r="B412" s="1" t="s">
        <v>591</v>
      </c>
      <c r="C412" s="1" t="s">
        <v>592</v>
      </c>
      <c r="D412" s="1">
        <v>85</v>
      </c>
      <c r="E412" s="1" t="s">
        <v>33</v>
      </c>
      <c r="F412" s="1" t="s">
        <v>318</v>
      </c>
      <c r="G412" s="1" t="s">
        <v>237</v>
      </c>
      <c r="H412" s="1" t="s">
        <v>298</v>
      </c>
      <c r="I412" s="1" t="s">
        <v>36</v>
      </c>
      <c r="J412" s="1" t="s">
        <v>238</v>
      </c>
      <c r="K412" s="1">
        <v>1</v>
      </c>
      <c r="L412" s="1">
        <v>23.8</v>
      </c>
      <c r="M412" s="1">
        <v>43.6</v>
      </c>
      <c r="N412" s="1">
        <v>22.1</v>
      </c>
      <c r="O412" s="1">
        <v>3569</v>
      </c>
      <c r="P412" s="1">
        <v>2640</v>
      </c>
      <c r="Q412" s="1" t="s">
        <v>444</v>
      </c>
      <c r="R412" s="1" t="s">
        <v>53</v>
      </c>
      <c r="S412" s="1">
        <v>66.81</v>
      </c>
      <c r="T412" s="1">
        <v>0.73868800000000001</v>
      </c>
      <c r="U412" s="1">
        <v>-1.1910000000000001</v>
      </c>
      <c r="W412" s="1">
        <v>1.607</v>
      </c>
      <c r="X412" s="1">
        <v>6.2816967999999997</v>
      </c>
      <c r="AE412" s="1">
        <v>67.328999999999994</v>
      </c>
    </row>
    <row r="413" spans="1:33" x14ac:dyDescent="0.2">
      <c r="A413" s="1" t="s">
        <v>342</v>
      </c>
      <c r="B413" s="1" t="s">
        <v>591</v>
      </c>
      <c r="C413" s="1" t="s">
        <v>592</v>
      </c>
      <c r="D413" s="1">
        <v>85</v>
      </c>
      <c r="E413" s="1" t="s">
        <v>33</v>
      </c>
      <c r="F413" s="1" t="s">
        <v>318</v>
      </c>
      <c r="G413" s="1" t="s">
        <v>237</v>
      </c>
      <c r="H413" s="1" t="s">
        <v>298</v>
      </c>
      <c r="I413" s="1" t="s">
        <v>36</v>
      </c>
      <c r="J413" s="1" t="s">
        <v>238</v>
      </c>
      <c r="K413" s="1">
        <v>2</v>
      </c>
      <c r="L413" s="1">
        <v>93.8</v>
      </c>
      <c r="M413" s="1">
        <v>113.6</v>
      </c>
      <c r="N413" s="1">
        <v>22.1</v>
      </c>
      <c r="O413" s="1">
        <v>3616</v>
      </c>
      <c r="P413" s="1">
        <v>2676</v>
      </c>
      <c r="Q413" s="1" t="s">
        <v>325</v>
      </c>
      <c r="R413" s="1" t="s">
        <v>98</v>
      </c>
      <c r="S413" s="1">
        <v>67.168999999999997</v>
      </c>
      <c r="T413" s="1">
        <v>0.73868100000000003</v>
      </c>
      <c r="U413" s="1">
        <v>-1.2</v>
      </c>
      <c r="W413" s="1">
        <v>1.607</v>
      </c>
      <c r="X413" s="1">
        <v>6.3154824999999999</v>
      </c>
      <c r="AE413" s="1">
        <v>67.691000000000003</v>
      </c>
    </row>
    <row r="414" spans="1:33" x14ac:dyDescent="0.2">
      <c r="A414" s="1" t="s">
        <v>342</v>
      </c>
      <c r="B414" s="1" t="s">
        <v>591</v>
      </c>
      <c r="C414" s="1" t="s">
        <v>592</v>
      </c>
      <c r="D414" s="1">
        <v>85</v>
      </c>
      <c r="E414" s="1" t="s">
        <v>33</v>
      </c>
      <c r="F414" s="1" t="s">
        <v>318</v>
      </c>
      <c r="G414" s="1" t="s">
        <v>237</v>
      </c>
      <c r="H414" s="1" t="s">
        <v>298</v>
      </c>
      <c r="I414" s="1" t="s">
        <v>36</v>
      </c>
      <c r="J414" s="1" t="s">
        <v>238</v>
      </c>
      <c r="K414" s="1">
        <v>3</v>
      </c>
      <c r="L414" s="1">
        <v>168.5</v>
      </c>
      <c r="M414" s="1">
        <v>188.6</v>
      </c>
      <c r="N414" s="1">
        <v>36.1</v>
      </c>
      <c r="O414" s="1">
        <v>10</v>
      </c>
      <c r="P414" s="1">
        <v>8</v>
      </c>
      <c r="Q414" s="1" t="s">
        <v>357</v>
      </c>
      <c r="R414" s="1" t="s">
        <v>80</v>
      </c>
      <c r="S414" s="1">
        <v>0.24299999999999999</v>
      </c>
      <c r="T414" s="1">
        <v>0.75288739999999998</v>
      </c>
      <c r="U414" s="1">
        <v>18.009</v>
      </c>
      <c r="W414" s="1">
        <v>1.607</v>
      </c>
      <c r="X414" s="1">
        <v>2.2938799999999999E-2</v>
      </c>
      <c r="AE414" s="1">
        <v>0.246</v>
      </c>
    </row>
    <row r="415" spans="1:33" x14ac:dyDescent="0.2">
      <c r="A415" s="1" t="s">
        <v>342</v>
      </c>
      <c r="B415" s="1" t="s">
        <v>591</v>
      </c>
      <c r="C415" s="1" t="s">
        <v>592</v>
      </c>
      <c r="D415" s="1">
        <v>85</v>
      </c>
      <c r="E415" s="1" t="s">
        <v>33</v>
      </c>
      <c r="F415" s="1" t="s">
        <v>318</v>
      </c>
      <c r="G415" s="1" t="s">
        <v>237</v>
      </c>
      <c r="H415" s="1" t="s">
        <v>298</v>
      </c>
      <c r="I415" s="1" t="s">
        <v>36</v>
      </c>
      <c r="J415" s="1" t="s">
        <v>238</v>
      </c>
      <c r="K415" s="1">
        <v>4</v>
      </c>
      <c r="L415" s="1">
        <v>271.60000000000002</v>
      </c>
      <c r="M415" s="1">
        <v>287.60000000000002</v>
      </c>
      <c r="N415" s="1">
        <v>70.8</v>
      </c>
      <c r="W415" s="1">
        <v>1.607</v>
      </c>
      <c r="X415" s="1">
        <v>38.768456</v>
      </c>
      <c r="Y415" s="1">
        <v>4036</v>
      </c>
      <c r="Z415" s="1">
        <v>5349</v>
      </c>
      <c r="AA415" s="1">
        <v>5732</v>
      </c>
      <c r="AB415" s="1" t="s">
        <v>340</v>
      </c>
      <c r="AC415" s="1" t="s">
        <v>41</v>
      </c>
      <c r="AD415" s="1">
        <v>82.808999999999997</v>
      </c>
      <c r="AE415" s="1">
        <v>84.248000000000005</v>
      </c>
      <c r="AF415" s="1">
        <v>1.3105169000000001</v>
      </c>
      <c r="AG415" s="1">
        <v>95.59</v>
      </c>
    </row>
    <row r="416" spans="1:33" x14ac:dyDescent="0.2">
      <c r="A416" s="1" t="s">
        <v>342</v>
      </c>
      <c r="B416" s="1" t="s">
        <v>591</v>
      </c>
      <c r="C416" s="1" t="s">
        <v>592</v>
      </c>
      <c r="D416" s="1">
        <v>85</v>
      </c>
      <c r="E416" s="1" t="s">
        <v>33</v>
      </c>
      <c r="F416" s="1" t="s">
        <v>318</v>
      </c>
      <c r="G416" s="1" t="s">
        <v>237</v>
      </c>
      <c r="H416" s="1" t="s">
        <v>298</v>
      </c>
      <c r="I416" s="1" t="s">
        <v>36</v>
      </c>
      <c r="J416" s="1" t="s">
        <v>238</v>
      </c>
      <c r="K416" s="1">
        <v>5</v>
      </c>
      <c r="L416" s="1">
        <v>383.8</v>
      </c>
      <c r="M416" s="1">
        <v>403.6</v>
      </c>
      <c r="N416" s="1">
        <v>22.6</v>
      </c>
      <c r="W416" s="1">
        <v>1.607</v>
      </c>
      <c r="X416" s="1">
        <v>41.872372200000001</v>
      </c>
      <c r="Y416" s="1">
        <v>4791</v>
      </c>
      <c r="Z416" s="1">
        <v>5615</v>
      </c>
      <c r="AA416" s="1">
        <v>6691</v>
      </c>
      <c r="AB416" s="1" t="s">
        <v>87</v>
      </c>
      <c r="AC416" s="1" t="s">
        <v>422</v>
      </c>
      <c r="AD416" s="1">
        <v>89.554000000000002</v>
      </c>
      <c r="AE416" s="1">
        <v>90.977999999999994</v>
      </c>
      <c r="AF416" s="1">
        <v>1.1706734999999999</v>
      </c>
      <c r="AG416" s="1">
        <v>-28.41</v>
      </c>
    </row>
    <row r="417" spans="1:33" x14ac:dyDescent="0.2">
      <c r="A417" s="1" t="s">
        <v>342</v>
      </c>
      <c r="B417" s="1" t="s">
        <v>593</v>
      </c>
      <c r="C417" s="1" t="s">
        <v>594</v>
      </c>
      <c r="D417" s="1">
        <v>86</v>
      </c>
      <c r="E417" s="1" t="s">
        <v>33</v>
      </c>
      <c r="F417" s="1" t="s">
        <v>595</v>
      </c>
      <c r="G417" s="1" t="s">
        <v>239</v>
      </c>
      <c r="H417" s="1" t="s">
        <v>298</v>
      </c>
      <c r="I417" s="1" t="s">
        <v>36</v>
      </c>
      <c r="J417" s="1" t="s">
        <v>240</v>
      </c>
      <c r="K417" s="1">
        <v>1</v>
      </c>
      <c r="L417" s="1">
        <v>23.8</v>
      </c>
      <c r="M417" s="1">
        <v>43.6</v>
      </c>
      <c r="N417" s="1">
        <v>22.1</v>
      </c>
      <c r="O417" s="1">
        <v>3574</v>
      </c>
      <c r="P417" s="1">
        <v>2644</v>
      </c>
      <c r="Q417" s="1" t="s">
        <v>459</v>
      </c>
      <c r="R417" s="1" t="s">
        <v>45</v>
      </c>
      <c r="S417" s="1">
        <v>66.87</v>
      </c>
      <c r="T417" s="1">
        <v>0.73868400000000001</v>
      </c>
      <c r="U417" s="1">
        <v>-1.1819999999999999</v>
      </c>
      <c r="W417" s="1">
        <v>1.0329999999999999</v>
      </c>
      <c r="X417" s="1">
        <v>9.7809653000000001</v>
      </c>
      <c r="AE417" s="1">
        <v>67.388999999999996</v>
      </c>
    </row>
    <row r="418" spans="1:33" x14ac:dyDescent="0.2">
      <c r="A418" s="1" t="s">
        <v>342</v>
      </c>
      <c r="B418" s="1" t="s">
        <v>593</v>
      </c>
      <c r="C418" s="1" t="s">
        <v>594</v>
      </c>
      <c r="D418" s="1">
        <v>86</v>
      </c>
      <c r="E418" s="1" t="s">
        <v>33</v>
      </c>
      <c r="F418" s="1" t="s">
        <v>595</v>
      </c>
      <c r="G418" s="1" t="s">
        <v>239</v>
      </c>
      <c r="H418" s="1" t="s">
        <v>298</v>
      </c>
      <c r="I418" s="1" t="s">
        <v>36</v>
      </c>
      <c r="J418" s="1" t="s">
        <v>240</v>
      </c>
      <c r="K418" s="1">
        <v>2</v>
      </c>
      <c r="L418" s="1">
        <v>93.9</v>
      </c>
      <c r="M418" s="1">
        <v>113.7</v>
      </c>
      <c r="N418" s="1">
        <v>22.1</v>
      </c>
      <c r="O418" s="1">
        <v>3587</v>
      </c>
      <c r="P418" s="1">
        <v>2649</v>
      </c>
      <c r="Q418" s="1" t="s">
        <v>407</v>
      </c>
      <c r="R418" s="1" t="s">
        <v>81</v>
      </c>
      <c r="S418" s="1">
        <v>67.244</v>
      </c>
      <c r="T418" s="1">
        <v>0.73867050000000001</v>
      </c>
      <c r="U418" s="1">
        <v>-1.2</v>
      </c>
      <c r="W418" s="1">
        <v>1.0329999999999999</v>
      </c>
      <c r="X418" s="1">
        <v>9.8356165999999998</v>
      </c>
      <c r="AE418" s="1">
        <v>67.766000000000005</v>
      </c>
    </row>
    <row r="419" spans="1:33" x14ac:dyDescent="0.2">
      <c r="A419" s="1" t="s">
        <v>342</v>
      </c>
      <c r="B419" s="1" t="s">
        <v>593</v>
      </c>
      <c r="C419" s="1" t="s">
        <v>594</v>
      </c>
      <c r="D419" s="1">
        <v>86</v>
      </c>
      <c r="E419" s="1" t="s">
        <v>33</v>
      </c>
      <c r="F419" s="1" t="s">
        <v>595</v>
      </c>
      <c r="G419" s="1" t="s">
        <v>239</v>
      </c>
      <c r="H419" s="1" t="s">
        <v>298</v>
      </c>
      <c r="I419" s="1" t="s">
        <v>36</v>
      </c>
      <c r="J419" s="1" t="s">
        <v>240</v>
      </c>
      <c r="K419" s="1">
        <v>3</v>
      </c>
      <c r="L419" s="1">
        <v>157.30000000000001</v>
      </c>
      <c r="M419" s="1">
        <v>179.8</v>
      </c>
      <c r="N419" s="1">
        <v>67.400000000000006</v>
      </c>
      <c r="O419" s="1">
        <v>4250</v>
      </c>
      <c r="P419" s="1">
        <v>3211</v>
      </c>
      <c r="Q419" s="1" t="s">
        <v>357</v>
      </c>
      <c r="R419" s="1" t="s">
        <v>80</v>
      </c>
      <c r="S419" s="1">
        <v>75.433000000000007</v>
      </c>
      <c r="T419" s="1">
        <v>0.75479839999999998</v>
      </c>
      <c r="U419" s="1">
        <v>20.608000000000001</v>
      </c>
      <c r="W419" s="1">
        <v>1.0329999999999999</v>
      </c>
      <c r="X419" s="1">
        <v>11.0385916</v>
      </c>
      <c r="AE419" s="1">
        <v>76.054000000000002</v>
      </c>
    </row>
    <row r="420" spans="1:33" x14ac:dyDescent="0.2">
      <c r="A420" s="1" t="s">
        <v>342</v>
      </c>
      <c r="B420" s="1" t="s">
        <v>593</v>
      </c>
      <c r="C420" s="1" t="s">
        <v>594</v>
      </c>
      <c r="D420" s="1">
        <v>86</v>
      </c>
      <c r="E420" s="1" t="s">
        <v>33</v>
      </c>
      <c r="F420" s="1" t="s">
        <v>595</v>
      </c>
      <c r="G420" s="1" t="s">
        <v>239</v>
      </c>
      <c r="H420" s="1" t="s">
        <v>298</v>
      </c>
      <c r="I420" s="1" t="s">
        <v>36</v>
      </c>
      <c r="J420" s="1" t="s">
        <v>240</v>
      </c>
      <c r="K420" s="1">
        <v>4</v>
      </c>
      <c r="L420" s="1">
        <v>271.89999999999998</v>
      </c>
      <c r="M420" s="1">
        <v>291</v>
      </c>
      <c r="N420" s="1">
        <v>68.7</v>
      </c>
      <c r="W420" s="1">
        <v>1.0329999999999999</v>
      </c>
      <c r="X420" s="1">
        <v>39.832514400000001</v>
      </c>
      <c r="Y420" s="1">
        <v>2714</v>
      </c>
      <c r="Z420" s="1">
        <v>3284</v>
      </c>
      <c r="AA420" s="1">
        <v>3860</v>
      </c>
      <c r="AB420" s="1" t="s">
        <v>48</v>
      </c>
      <c r="AC420" s="1" t="s">
        <v>301</v>
      </c>
      <c r="AD420" s="1">
        <v>54.814999999999998</v>
      </c>
      <c r="AE420" s="1">
        <v>55.707999999999998</v>
      </c>
      <c r="AF420" s="1">
        <v>1.2014809</v>
      </c>
      <c r="AG420" s="1">
        <v>-1.7749999999999999</v>
      </c>
    </row>
    <row r="421" spans="1:33" x14ac:dyDescent="0.2">
      <c r="A421" s="1" t="s">
        <v>342</v>
      </c>
      <c r="B421" s="1" t="s">
        <v>593</v>
      </c>
      <c r="C421" s="1" t="s">
        <v>594</v>
      </c>
      <c r="D421" s="1">
        <v>86</v>
      </c>
      <c r="E421" s="1" t="s">
        <v>33</v>
      </c>
      <c r="F421" s="1" t="s">
        <v>595</v>
      </c>
      <c r="G421" s="1" t="s">
        <v>239</v>
      </c>
      <c r="H421" s="1" t="s">
        <v>298</v>
      </c>
      <c r="I421" s="1" t="s">
        <v>36</v>
      </c>
      <c r="J421" s="1" t="s">
        <v>240</v>
      </c>
      <c r="K421" s="1">
        <v>5</v>
      </c>
      <c r="L421" s="1">
        <v>383.9</v>
      </c>
      <c r="M421" s="1">
        <v>403.7</v>
      </c>
      <c r="N421" s="1">
        <v>22.4</v>
      </c>
      <c r="W421" s="1">
        <v>1.0329999999999999</v>
      </c>
      <c r="X421" s="1">
        <v>65.058233900000005</v>
      </c>
      <c r="Y421" s="1">
        <v>4812</v>
      </c>
      <c r="Z421" s="1">
        <v>5643</v>
      </c>
      <c r="AA421" s="1">
        <v>6715</v>
      </c>
      <c r="AB421" s="1" t="s">
        <v>66</v>
      </c>
      <c r="AC421" s="1" t="s">
        <v>387</v>
      </c>
      <c r="AD421" s="1">
        <v>89.441999999999993</v>
      </c>
      <c r="AE421" s="1">
        <v>90.864999999999995</v>
      </c>
      <c r="AF421" s="1">
        <v>1.1707962999999999</v>
      </c>
      <c r="AG421" s="1">
        <v>-28.41</v>
      </c>
    </row>
    <row r="422" spans="1:33" x14ac:dyDescent="0.2">
      <c r="A422" s="1" t="s">
        <v>342</v>
      </c>
      <c r="B422" s="1" t="s">
        <v>596</v>
      </c>
      <c r="C422" s="1" t="s">
        <v>597</v>
      </c>
      <c r="D422" s="1">
        <v>87</v>
      </c>
      <c r="E422" s="1" t="s">
        <v>33</v>
      </c>
      <c r="F422" s="1" t="s">
        <v>598</v>
      </c>
      <c r="G422" s="1" t="s">
        <v>241</v>
      </c>
      <c r="H422" s="1" t="s">
        <v>298</v>
      </c>
      <c r="I422" s="1" t="s">
        <v>36</v>
      </c>
      <c r="J422" s="1" t="s">
        <v>242</v>
      </c>
      <c r="K422" s="1">
        <v>1</v>
      </c>
      <c r="L422" s="1">
        <v>23.8</v>
      </c>
      <c r="M422" s="1">
        <v>43.6</v>
      </c>
      <c r="N422" s="1">
        <v>22.1</v>
      </c>
      <c r="O422" s="1">
        <v>3566</v>
      </c>
      <c r="P422" s="1">
        <v>2638</v>
      </c>
      <c r="Q422" s="1" t="s">
        <v>444</v>
      </c>
      <c r="R422" s="1" t="s">
        <v>53</v>
      </c>
      <c r="S422" s="1">
        <v>66.873000000000005</v>
      </c>
      <c r="T422" s="1">
        <v>0.73866600000000004</v>
      </c>
      <c r="U422" s="1">
        <v>-1.242</v>
      </c>
      <c r="W422" s="1">
        <v>0.73099999999999998</v>
      </c>
      <c r="X422" s="1">
        <v>13.822309199999999</v>
      </c>
      <c r="AE422" s="1">
        <v>67.391999999999996</v>
      </c>
    </row>
    <row r="423" spans="1:33" x14ac:dyDescent="0.2">
      <c r="A423" s="1" t="s">
        <v>342</v>
      </c>
      <c r="B423" s="1" t="s">
        <v>596</v>
      </c>
      <c r="C423" s="1" t="s">
        <v>597</v>
      </c>
      <c r="D423" s="1">
        <v>87</v>
      </c>
      <c r="E423" s="1" t="s">
        <v>33</v>
      </c>
      <c r="F423" s="1" t="s">
        <v>598</v>
      </c>
      <c r="G423" s="1" t="s">
        <v>241</v>
      </c>
      <c r="H423" s="1" t="s">
        <v>298</v>
      </c>
      <c r="I423" s="1" t="s">
        <v>36</v>
      </c>
      <c r="J423" s="1" t="s">
        <v>242</v>
      </c>
      <c r="K423" s="1">
        <v>2</v>
      </c>
      <c r="L423" s="1">
        <v>93.8</v>
      </c>
      <c r="M423" s="1">
        <v>113.6</v>
      </c>
      <c r="N423" s="1">
        <v>22.1</v>
      </c>
      <c r="O423" s="1">
        <v>3622</v>
      </c>
      <c r="P423" s="1">
        <v>2679</v>
      </c>
      <c r="Q423" s="1" t="s">
        <v>325</v>
      </c>
      <c r="R423" s="1" t="s">
        <v>98</v>
      </c>
      <c r="S423" s="1">
        <v>67.287999999999997</v>
      </c>
      <c r="T423" s="1">
        <v>0.73869669999999998</v>
      </c>
      <c r="U423" s="1">
        <v>-1.2</v>
      </c>
      <c r="W423" s="1">
        <v>0.73099999999999998</v>
      </c>
      <c r="X423" s="1">
        <v>13.9082521</v>
      </c>
      <c r="AE423" s="1">
        <v>67.811000000000007</v>
      </c>
    </row>
    <row r="424" spans="1:33" x14ac:dyDescent="0.2">
      <c r="A424" s="1" t="s">
        <v>342</v>
      </c>
      <c r="B424" s="1" t="s">
        <v>596</v>
      </c>
      <c r="C424" s="1" t="s">
        <v>597</v>
      </c>
      <c r="D424" s="1">
        <v>87</v>
      </c>
      <c r="E424" s="1" t="s">
        <v>33</v>
      </c>
      <c r="F424" s="1" t="s">
        <v>598</v>
      </c>
      <c r="G424" s="1" t="s">
        <v>241</v>
      </c>
      <c r="H424" s="1" t="s">
        <v>298</v>
      </c>
      <c r="I424" s="1" t="s">
        <v>36</v>
      </c>
      <c r="J424" s="1" t="s">
        <v>242</v>
      </c>
      <c r="K424" s="1">
        <v>3</v>
      </c>
      <c r="L424" s="1">
        <v>157.69999999999999</v>
      </c>
      <c r="M424" s="1">
        <v>179.7</v>
      </c>
      <c r="N424" s="1">
        <v>64.400000000000006</v>
      </c>
      <c r="O424" s="1">
        <v>2328</v>
      </c>
      <c r="P424" s="1">
        <v>1828</v>
      </c>
      <c r="Q424" s="1" t="s">
        <v>327</v>
      </c>
      <c r="R424" s="1" t="s">
        <v>81</v>
      </c>
      <c r="S424" s="1">
        <v>41.624000000000002</v>
      </c>
      <c r="T424" s="1">
        <v>0.78442310000000004</v>
      </c>
      <c r="U424" s="1">
        <v>60.627000000000002</v>
      </c>
      <c r="W424" s="1">
        <v>0.73099999999999998</v>
      </c>
      <c r="X424" s="1">
        <v>8.6108688999999998</v>
      </c>
      <c r="AE424" s="1">
        <v>41.982999999999997</v>
      </c>
    </row>
    <row r="425" spans="1:33" x14ac:dyDescent="0.2">
      <c r="A425" s="1" t="s">
        <v>342</v>
      </c>
      <c r="B425" s="1" t="s">
        <v>596</v>
      </c>
      <c r="C425" s="1" t="s">
        <v>597</v>
      </c>
      <c r="D425" s="1">
        <v>87</v>
      </c>
      <c r="E425" s="1" t="s">
        <v>33</v>
      </c>
      <c r="F425" s="1" t="s">
        <v>598</v>
      </c>
      <c r="G425" s="1" t="s">
        <v>241</v>
      </c>
      <c r="H425" s="1" t="s">
        <v>298</v>
      </c>
      <c r="I425" s="1" t="s">
        <v>36</v>
      </c>
      <c r="J425" s="1" t="s">
        <v>242</v>
      </c>
      <c r="K425" s="1">
        <v>4</v>
      </c>
      <c r="L425" s="1">
        <v>272.2</v>
      </c>
      <c r="M425" s="1">
        <v>293.60000000000002</v>
      </c>
      <c r="N425" s="1">
        <v>65.7</v>
      </c>
      <c r="W425" s="1">
        <v>0.73099999999999998</v>
      </c>
      <c r="X425" s="1">
        <v>35.444923799999998</v>
      </c>
      <c r="Y425" s="1">
        <v>1726</v>
      </c>
      <c r="Z425" s="1">
        <v>2253</v>
      </c>
      <c r="AA425" s="1">
        <v>2462</v>
      </c>
      <c r="AB425" s="1" t="s">
        <v>340</v>
      </c>
      <c r="AC425" s="1" t="s">
        <v>301</v>
      </c>
      <c r="AD425" s="1">
        <v>34.554000000000002</v>
      </c>
      <c r="AE425" s="1">
        <v>35.151000000000003</v>
      </c>
      <c r="AF425" s="1">
        <v>1.3001317999999999</v>
      </c>
      <c r="AG425" s="1">
        <v>86.039000000000001</v>
      </c>
    </row>
    <row r="426" spans="1:33" x14ac:dyDescent="0.2">
      <c r="A426" s="1" t="s">
        <v>342</v>
      </c>
      <c r="B426" s="1" t="s">
        <v>596</v>
      </c>
      <c r="C426" s="1" t="s">
        <v>597</v>
      </c>
      <c r="D426" s="1">
        <v>87</v>
      </c>
      <c r="E426" s="1" t="s">
        <v>33</v>
      </c>
      <c r="F426" s="1" t="s">
        <v>598</v>
      </c>
      <c r="G426" s="1" t="s">
        <v>241</v>
      </c>
      <c r="H426" s="1" t="s">
        <v>298</v>
      </c>
      <c r="I426" s="1" t="s">
        <v>36</v>
      </c>
      <c r="J426" s="1" t="s">
        <v>242</v>
      </c>
      <c r="K426" s="1">
        <v>5</v>
      </c>
      <c r="L426" s="1">
        <v>383.8</v>
      </c>
      <c r="M426" s="1">
        <v>403.6</v>
      </c>
      <c r="N426" s="1">
        <v>22.6</v>
      </c>
      <c r="W426" s="1">
        <v>0.73099999999999998</v>
      </c>
      <c r="X426" s="1">
        <v>91.831612899999996</v>
      </c>
      <c r="Y426" s="1">
        <v>4774</v>
      </c>
      <c r="Z426" s="1">
        <v>5594</v>
      </c>
      <c r="AA426" s="1">
        <v>6669</v>
      </c>
      <c r="AB426" s="1" t="s">
        <v>358</v>
      </c>
      <c r="AC426" s="1" t="s">
        <v>155</v>
      </c>
      <c r="AD426" s="1">
        <v>89.340999999999994</v>
      </c>
      <c r="AE426" s="1">
        <v>90.762</v>
      </c>
      <c r="AF426" s="1">
        <v>1.1708297999999999</v>
      </c>
      <c r="AG426" s="1">
        <v>-28.41</v>
      </c>
    </row>
    <row r="427" spans="1:33" x14ac:dyDescent="0.2">
      <c r="A427" s="1" t="s">
        <v>342</v>
      </c>
      <c r="B427" s="1" t="s">
        <v>599</v>
      </c>
      <c r="C427" s="1" t="s">
        <v>600</v>
      </c>
      <c r="D427" s="1">
        <v>88</v>
      </c>
      <c r="E427" s="1" t="s">
        <v>33</v>
      </c>
      <c r="F427" s="1" t="s">
        <v>601</v>
      </c>
      <c r="G427" s="1" t="s">
        <v>243</v>
      </c>
      <c r="H427" s="1" t="s">
        <v>298</v>
      </c>
      <c r="I427" s="1" t="s">
        <v>36</v>
      </c>
      <c r="J427" s="1" t="s">
        <v>244</v>
      </c>
      <c r="K427" s="1">
        <v>1</v>
      </c>
      <c r="L427" s="1">
        <v>23.8</v>
      </c>
      <c r="M427" s="1">
        <v>43.7</v>
      </c>
      <c r="N427" s="1">
        <v>22.1</v>
      </c>
      <c r="O427" s="1">
        <v>3547</v>
      </c>
      <c r="P427" s="1">
        <v>2619</v>
      </c>
      <c r="Q427" s="1" t="s">
        <v>407</v>
      </c>
      <c r="R427" s="1" t="s">
        <v>81</v>
      </c>
      <c r="S427" s="1">
        <v>66.897999999999996</v>
      </c>
      <c r="T427" s="1">
        <v>0.73866989999999999</v>
      </c>
      <c r="U427" s="1">
        <v>-1.27</v>
      </c>
      <c r="W427" s="1">
        <v>1.103</v>
      </c>
      <c r="X427" s="1">
        <v>9.1640134</v>
      </c>
      <c r="AE427" s="1">
        <v>67.417000000000002</v>
      </c>
    </row>
    <row r="428" spans="1:33" x14ac:dyDescent="0.2">
      <c r="A428" s="1" t="s">
        <v>342</v>
      </c>
      <c r="B428" s="1" t="s">
        <v>599</v>
      </c>
      <c r="C428" s="1" t="s">
        <v>600</v>
      </c>
      <c r="D428" s="1">
        <v>88</v>
      </c>
      <c r="E428" s="1" t="s">
        <v>33</v>
      </c>
      <c r="F428" s="1" t="s">
        <v>601</v>
      </c>
      <c r="G428" s="1" t="s">
        <v>243</v>
      </c>
      <c r="H428" s="1" t="s">
        <v>298</v>
      </c>
      <c r="I428" s="1" t="s">
        <v>36</v>
      </c>
      <c r="J428" s="1" t="s">
        <v>244</v>
      </c>
      <c r="K428" s="1">
        <v>2</v>
      </c>
      <c r="L428" s="1">
        <v>93.7</v>
      </c>
      <c r="M428" s="1">
        <v>113.6</v>
      </c>
      <c r="N428" s="1">
        <v>22.1</v>
      </c>
      <c r="O428" s="1">
        <v>3597</v>
      </c>
      <c r="P428" s="1">
        <v>2659</v>
      </c>
      <c r="Q428" s="1" t="s">
        <v>357</v>
      </c>
      <c r="R428" s="1" t="s">
        <v>75</v>
      </c>
      <c r="S428" s="1">
        <v>67.316999999999993</v>
      </c>
      <c r="T428" s="1">
        <v>0.73872199999999999</v>
      </c>
      <c r="U428" s="1">
        <v>-1.2</v>
      </c>
      <c r="W428" s="1">
        <v>1.103</v>
      </c>
      <c r="X428" s="1">
        <v>9.2214918000000008</v>
      </c>
      <c r="AE428" s="1">
        <v>67.84</v>
      </c>
    </row>
    <row r="429" spans="1:33" x14ac:dyDescent="0.2">
      <c r="A429" s="1" t="s">
        <v>342</v>
      </c>
      <c r="B429" s="1" t="s">
        <v>599</v>
      </c>
      <c r="C429" s="1" t="s">
        <v>600</v>
      </c>
      <c r="D429" s="1">
        <v>88</v>
      </c>
      <c r="E429" s="1" t="s">
        <v>33</v>
      </c>
      <c r="F429" s="1" t="s">
        <v>601</v>
      </c>
      <c r="G429" s="1" t="s">
        <v>243</v>
      </c>
      <c r="H429" s="1" t="s">
        <v>298</v>
      </c>
      <c r="I429" s="1" t="s">
        <v>36</v>
      </c>
      <c r="J429" s="1" t="s">
        <v>244</v>
      </c>
      <c r="K429" s="1">
        <v>3</v>
      </c>
      <c r="L429" s="1">
        <v>157.69999999999999</v>
      </c>
      <c r="M429" s="1">
        <v>180</v>
      </c>
      <c r="N429" s="1">
        <v>65.400000000000006</v>
      </c>
      <c r="O429" s="1">
        <v>3464</v>
      </c>
      <c r="P429" s="1">
        <v>2601</v>
      </c>
      <c r="Q429" s="1" t="s">
        <v>322</v>
      </c>
      <c r="R429" s="1" t="s">
        <v>98</v>
      </c>
      <c r="S429" s="1">
        <v>60.814999999999998</v>
      </c>
      <c r="T429" s="1">
        <v>0.75030529999999995</v>
      </c>
      <c r="U429" s="1">
        <v>14.461</v>
      </c>
      <c r="W429" s="1">
        <v>1.103</v>
      </c>
      <c r="X429" s="1">
        <v>8.3344451999999993</v>
      </c>
      <c r="AE429" s="1">
        <v>61.314</v>
      </c>
    </row>
    <row r="430" spans="1:33" x14ac:dyDescent="0.2">
      <c r="A430" s="1" t="s">
        <v>342</v>
      </c>
      <c r="B430" s="1" t="s">
        <v>599</v>
      </c>
      <c r="C430" s="1" t="s">
        <v>600</v>
      </c>
      <c r="D430" s="1">
        <v>88</v>
      </c>
      <c r="E430" s="1" t="s">
        <v>33</v>
      </c>
      <c r="F430" s="1" t="s">
        <v>601</v>
      </c>
      <c r="G430" s="1" t="s">
        <v>243</v>
      </c>
      <c r="H430" s="1" t="s">
        <v>298</v>
      </c>
      <c r="I430" s="1" t="s">
        <v>36</v>
      </c>
      <c r="J430" s="1" t="s">
        <v>244</v>
      </c>
      <c r="K430" s="1">
        <v>4</v>
      </c>
      <c r="L430" s="1">
        <v>272.2</v>
      </c>
      <c r="M430" s="1">
        <v>291.8</v>
      </c>
      <c r="N430" s="1">
        <v>67.7</v>
      </c>
      <c r="W430" s="1">
        <v>1.103</v>
      </c>
      <c r="X430" s="1">
        <v>33.721463399999998</v>
      </c>
      <c r="Y430" s="1">
        <v>2480</v>
      </c>
      <c r="Z430" s="1">
        <v>2970</v>
      </c>
      <c r="AA430" s="1">
        <v>3531</v>
      </c>
      <c r="AB430" s="1" t="s">
        <v>340</v>
      </c>
      <c r="AC430" s="1" t="s">
        <v>41</v>
      </c>
      <c r="AD430" s="1">
        <v>49.573999999999998</v>
      </c>
      <c r="AE430" s="1">
        <v>50.375999999999998</v>
      </c>
      <c r="AF430" s="1">
        <v>1.19001</v>
      </c>
      <c r="AG430" s="1">
        <v>-12.06</v>
      </c>
    </row>
    <row r="431" spans="1:33" x14ac:dyDescent="0.2">
      <c r="A431" s="1" t="s">
        <v>342</v>
      </c>
      <c r="B431" s="1" t="s">
        <v>599</v>
      </c>
      <c r="C431" s="1" t="s">
        <v>600</v>
      </c>
      <c r="D431" s="1">
        <v>88</v>
      </c>
      <c r="E431" s="1" t="s">
        <v>33</v>
      </c>
      <c r="F431" s="1" t="s">
        <v>601</v>
      </c>
      <c r="G431" s="1" t="s">
        <v>243</v>
      </c>
      <c r="H431" s="1" t="s">
        <v>298</v>
      </c>
      <c r="I431" s="1" t="s">
        <v>36</v>
      </c>
      <c r="J431" s="1" t="s">
        <v>244</v>
      </c>
      <c r="K431" s="1">
        <v>5</v>
      </c>
      <c r="L431" s="1">
        <v>384</v>
      </c>
      <c r="M431" s="1">
        <v>387</v>
      </c>
      <c r="N431" s="1">
        <v>22.4</v>
      </c>
      <c r="W431" s="1">
        <v>1.103</v>
      </c>
      <c r="X431" s="1">
        <v>61.010916899999998</v>
      </c>
      <c r="Y431" s="1">
        <v>4771</v>
      </c>
      <c r="Z431" s="1">
        <v>5588</v>
      </c>
      <c r="AA431" s="1">
        <v>6674</v>
      </c>
      <c r="AB431" s="1" t="s">
        <v>60</v>
      </c>
      <c r="AC431" s="1" t="s">
        <v>71</v>
      </c>
      <c r="AD431" s="1">
        <v>89.561999999999998</v>
      </c>
      <c r="AE431" s="1">
        <v>90.986000000000004</v>
      </c>
      <c r="AF431" s="1">
        <v>1.1708083</v>
      </c>
      <c r="AG431" s="1">
        <v>-28.41</v>
      </c>
    </row>
    <row r="432" spans="1:33" x14ac:dyDescent="0.2">
      <c r="A432" s="1" t="s">
        <v>342</v>
      </c>
      <c r="B432" s="1" t="s">
        <v>602</v>
      </c>
      <c r="C432" s="1" t="s">
        <v>603</v>
      </c>
      <c r="D432" s="1">
        <v>89</v>
      </c>
      <c r="E432" s="1" t="s">
        <v>33</v>
      </c>
      <c r="F432" s="1" t="s">
        <v>604</v>
      </c>
      <c r="G432" s="1" t="s">
        <v>245</v>
      </c>
      <c r="H432" s="1" t="s">
        <v>298</v>
      </c>
      <c r="I432" s="1" t="s">
        <v>36</v>
      </c>
      <c r="J432" s="1" t="s">
        <v>246</v>
      </c>
      <c r="K432" s="1">
        <v>1</v>
      </c>
      <c r="L432" s="1">
        <v>23.8</v>
      </c>
      <c r="M432" s="1">
        <v>43.6</v>
      </c>
      <c r="N432" s="1">
        <v>22.1</v>
      </c>
      <c r="O432" s="1">
        <v>3571</v>
      </c>
      <c r="P432" s="1">
        <v>2642</v>
      </c>
      <c r="Q432" s="1" t="s">
        <v>394</v>
      </c>
      <c r="R432" s="1" t="s">
        <v>80</v>
      </c>
      <c r="S432" s="1">
        <v>66.882000000000005</v>
      </c>
      <c r="T432" s="1">
        <v>0.73867729999999998</v>
      </c>
      <c r="U432" s="1">
        <v>-1.2230000000000001</v>
      </c>
      <c r="W432" s="1">
        <v>1.53</v>
      </c>
      <c r="X432" s="1">
        <v>6.6049552</v>
      </c>
      <c r="AE432" s="1">
        <v>67.402000000000001</v>
      </c>
    </row>
    <row r="433" spans="1:33" x14ac:dyDescent="0.2">
      <c r="A433" s="1" t="s">
        <v>342</v>
      </c>
      <c r="B433" s="1" t="s">
        <v>602</v>
      </c>
      <c r="C433" s="1" t="s">
        <v>603</v>
      </c>
      <c r="D433" s="1">
        <v>89</v>
      </c>
      <c r="E433" s="1" t="s">
        <v>33</v>
      </c>
      <c r="F433" s="1" t="s">
        <v>604</v>
      </c>
      <c r="G433" s="1" t="s">
        <v>245</v>
      </c>
      <c r="H433" s="1" t="s">
        <v>298</v>
      </c>
      <c r="I433" s="1" t="s">
        <v>36</v>
      </c>
      <c r="J433" s="1" t="s">
        <v>246</v>
      </c>
      <c r="K433" s="1">
        <v>2</v>
      </c>
      <c r="L433" s="1">
        <v>93.7</v>
      </c>
      <c r="M433" s="1">
        <v>113.5</v>
      </c>
      <c r="N433" s="1">
        <v>22.4</v>
      </c>
      <c r="O433" s="1">
        <v>3579</v>
      </c>
      <c r="P433" s="1">
        <v>2644</v>
      </c>
      <c r="Q433" s="1" t="s">
        <v>325</v>
      </c>
      <c r="R433" s="1" t="s">
        <v>98</v>
      </c>
      <c r="S433" s="1">
        <v>67.244</v>
      </c>
      <c r="T433" s="1">
        <v>0.73869450000000003</v>
      </c>
      <c r="U433" s="1">
        <v>-1.2</v>
      </c>
      <c r="W433" s="1">
        <v>1.53</v>
      </c>
      <c r="X433" s="1">
        <v>6.6406590000000003</v>
      </c>
      <c r="AE433" s="1">
        <v>67.766000000000005</v>
      </c>
    </row>
    <row r="434" spans="1:33" x14ac:dyDescent="0.2">
      <c r="A434" s="1" t="s">
        <v>342</v>
      </c>
      <c r="B434" s="1" t="s">
        <v>602</v>
      </c>
      <c r="C434" s="1" t="s">
        <v>603</v>
      </c>
      <c r="D434" s="1">
        <v>89</v>
      </c>
      <c r="E434" s="1" t="s">
        <v>33</v>
      </c>
      <c r="F434" s="1" t="s">
        <v>604</v>
      </c>
      <c r="G434" s="1" t="s">
        <v>245</v>
      </c>
      <c r="H434" s="1" t="s">
        <v>298</v>
      </c>
      <c r="I434" s="1" t="s">
        <v>36</v>
      </c>
      <c r="J434" s="1" t="s">
        <v>246</v>
      </c>
      <c r="K434" s="1">
        <v>3</v>
      </c>
      <c r="L434" s="1">
        <v>157.19999999999999</v>
      </c>
      <c r="M434" s="1">
        <v>180</v>
      </c>
      <c r="N434" s="1">
        <v>69.400000000000006</v>
      </c>
      <c r="O434" s="1">
        <v>6028</v>
      </c>
      <c r="P434" s="1">
        <v>4525</v>
      </c>
      <c r="Q434" s="1" t="s">
        <v>327</v>
      </c>
      <c r="R434" s="1" t="s">
        <v>81</v>
      </c>
      <c r="S434" s="1">
        <v>105.288</v>
      </c>
      <c r="T434" s="1">
        <v>0.75001649999999997</v>
      </c>
      <c r="U434" s="1">
        <v>14.109</v>
      </c>
      <c r="W434" s="1">
        <v>1.53</v>
      </c>
      <c r="X434" s="1">
        <v>10.401746299999999</v>
      </c>
      <c r="AE434" s="1">
        <v>106.14700000000001</v>
      </c>
    </row>
    <row r="435" spans="1:33" x14ac:dyDescent="0.2">
      <c r="A435" s="1" t="s">
        <v>342</v>
      </c>
      <c r="B435" s="1" t="s">
        <v>602</v>
      </c>
      <c r="C435" s="1" t="s">
        <v>603</v>
      </c>
      <c r="D435" s="1">
        <v>89</v>
      </c>
      <c r="E435" s="1" t="s">
        <v>33</v>
      </c>
      <c r="F435" s="1" t="s">
        <v>604</v>
      </c>
      <c r="G435" s="1" t="s">
        <v>245</v>
      </c>
      <c r="H435" s="1" t="s">
        <v>298</v>
      </c>
      <c r="I435" s="1" t="s">
        <v>36</v>
      </c>
      <c r="J435" s="1" t="s">
        <v>246</v>
      </c>
      <c r="K435" s="1">
        <v>4</v>
      </c>
      <c r="L435" s="1">
        <v>271.8</v>
      </c>
      <c r="M435" s="1">
        <v>288.10000000000002</v>
      </c>
      <c r="N435" s="1">
        <v>71.099999999999994</v>
      </c>
      <c r="W435" s="1">
        <v>1.53</v>
      </c>
      <c r="X435" s="1">
        <v>40.186061100000003</v>
      </c>
      <c r="Y435" s="1">
        <v>3983</v>
      </c>
      <c r="Z435" s="1">
        <v>4794</v>
      </c>
      <c r="AA435" s="1">
        <v>5657</v>
      </c>
      <c r="AB435" s="1" t="s">
        <v>340</v>
      </c>
      <c r="AC435" s="1" t="s">
        <v>41</v>
      </c>
      <c r="AD435" s="1">
        <v>81.823999999999998</v>
      </c>
      <c r="AE435" s="1">
        <v>83.147000000000006</v>
      </c>
      <c r="AF435" s="1">
        <v>1.1897438</v>
      </c>
      <c r="AG435" s="1">
        <v>-12.095000000000001</v>
      </c>
    </row>
    <row r="436" spans="1:33" x14ac:dyDescent="0.2">
      <c r="A436" s="1" t="s">
        <v>342</v>
      </c>
      <c r="B436" s="1" t="s">
        <v>602</v>
      </c>
      <c r="C436" s="1" t="s">
        <v>603</v>
      </c>
      <c r="D436" s="1">
        <v>89</v>
      </c>
      <c r="E436" s="1" t="s">
        <v>33</v>
      </c>
      <c r="F436" s="1" t="s">
        <v>604</v>
      </c>
      <c r="G436" s="1" t="s">
        <v>245</v>
      </c>
      <c r="H436" s="1" t="s">
        <v>298</v>
      </c>
      <c r="I436" s="1" t="s">
        <v>36</v>
      </c>
      <c r="J436" s="1" t="s">
        <v>246</v>
      </c>
      <c r="K436" s="1">
        <v>5</v>
      </c>
      <c r="L436" s="1">
        <v>383.9</v>
      </c>
      <c r="M436" s="1">
        <v>403.7</v>
      </c>
      <c r="N436" s="1">
        <v>22.6</v>
      </c>
      <c r="W436" s="1">
        <v>1.53</v>
      </c>
      <c r="X436" s="1">
        <v>43.984593199999999</v>
      </c>
      <c r="Y436" s="1">
        <v>4808</v>
      </c>
      <c r="Z436" s="1">
        <v>5639</v>
      </c>
      <c r="AA436" s="1">
        <v>6708</v>
      </c>
      <c r="AB436" s="1" t="s">
        <v>87</v>
      </c>
      <c r="AC436" s="1" t="s">
        <v>72</v>
      </c>
      <c r="AD436" s="1">
        <v>89.563999999999993</v>
      </c>
      <c r="AE436" s="1">
        <v>90.988</v>
      </c>
      <c r="AF436" s="1">
        <v>1.1707027000000001</v>
      </c>
      <c r="AG436" s="1">
        <v>-28.41</v>
      </c>
    </row>
    <row r="437" spans="1:33" x14ac:dyDescent="0.2">
      <c r="A437" s="1" t="s">
        <v>342</v>
      </c>
      <c r="B437" s="1" t="s">
        <v>605</v>
      </c>
      <c r="C437" s="1" t="s">
        <v>606</v>
      </c>
      <c r="D437" s="1">
        <v>90</v>
      </c>
      <c r="E437" s="1" t="s">
        <v>33</v>
      </c>
      <c r="F437" s="1" t="s">
        <v>607</v>
      </c>
      <c r="G437" s="1" t="s">
        <v>247</v>
      </c>
      <c r="H437" s="1" t="s">
        <v>298</v>
      </c>
      <c r="I437" s="1" t="s">
        <v>36</v>
      </c>
      <c r="J437" s="1" t="s">
        <v>248</v>
      </c>
      <c r="K437" s="1">
        <v>1</v>
      </c>
      <c r="L437" s="1">
        <v>23.8</v>
      </c>
      <c r="M437" s="1">
        <v>43.6</v>
      </c>
      <c r="N437" s="1">
        <v>22.1</v>
      </c>
      <c r="O437" s="1">
        <v>3571</v>
      </c>
      <c r="P437" s="1">
        <v>2642</v>
      </c>
      <c r="Q437" s="1" t="s">
        <v>531</v>
      </c>
      <c r="R437" s="1" t="s">
        <v>45</v>
      </c>
      <c r="S437" s="1">
        <v>66.885000000000005</v>
      </c>
      <c r="T437" s="1">
        <v>0.73869289999999999</v>
      </c>
      <c r="U437" s="1">
        <v>-1.1839999999999999</v>
      </c>
      <c r="W437" s="1">
        <v>0.73499999999999999</v>
      </c>
      <c r="X437" s="1">
        <v>13.749641199999999</v>
      </c>
      <c r="AE437" s="1">
        <v>67.403999999999996</v>
      </c>
    </row>
    <row r="438" spans="1:33" x14ac:dyDescent="0.2">
      <c r="A438" s="1" t="s">
        <v>342</v>
      </c>
      <c r="B438" s="1" t="s">
        <v>605</v>
      </c>
      <c r="C438" s="1" t="s">
        <v>606</v>
      </c>
      <c r="D438" s="1">
        <v>90</v>
      </c>
      <c r="E438" s="1" t="s">
        <v>33</v>
      </c>
      <c r="F438" s="1" t="s">
        <v>607</v>
      </c>
      <c r="G438" s="1" t="s">
        <v>247</v>
      </c>
      <c r="H438" s="1" t="s">
        <v>298</v>
      </c>
      <c r="I438" s="1" t="s">
        <v>36</v>
      </c>
      <c r="J438" s="1" t="s">
        <v>248</v>
      </c>
      <c r="K438" s="1">
        <v>2</v>
      </c>
      <c r="L438" s="1">
        <v>93.8</v>
      </c>
      <c r="M438" s="1">
        <v>113.6</v>
      </c>
      <c r="N438" s="1">
        <v>22.1</v>
      </c>
      <c r="O438" s="1">
        <v>3604</v>
      </c>
      <c r="P438" s="1">
        <v>2665</v>
      </c>
      <c r="Q438" s="1" t="s">
        <v>394</v>
      </c>
      <c r="R438" s="1" t="s">
        <v>80</v>
      </c>
      <c r="S438" s="1">
        <v>67.337999999999994</v>
      </c>
      <c r="T438" s="1">
        <v>0.73868140000000004</v>
      </c>
      <c r="U438" s="1">
        <v>-1.2</v>
      </c>
      <c r="W438" s="1">
        <v>0.73499999999999999</v>
      </c>
      <c r="X438" s="1">
        <v>13.842756899999999</v>
      </c>
      <c r="AE438" s="1">
        <v>67.861000000000004</v>
      </c>
    </row>
    <row r="439" spans="1:33" x14ac:dyDescent="0.2">
      <c r="A439" s="1" t="s">
        <v>342</v>
      </c>
      <c r="B439" s="1" t="s">
        <v>605</v>
      </c>
      <c r="C439" s="1" t="s">
        <v>606</v>
      </c>
      <c r="D439" s="1">
        <v>90</v>
      </c>
      <c r="E439" s="1" t="s">
        <v>33</v>
      </c>
      <c r="F439" s="1" t="s">
        <v>607</v>
      </c>
      <c r="G439" s="1" t="s">
        <v>247</v>
      </c>
      <c r="H439" s="1" t="s">
        <v>298</v>
      </c>
      <c r="I439" s="1" t="s">
        <v>36</v>
      </c>
      <c r="J439" s="1" t="s">
        <v>248</v>
      </c>
      <c r="K439" s="1">
        <v>3</v>
      </c>
      <c r="L439" s="1">
        <v>157.69999999999999</v>
      </c>
      <c r="M439" s="1">
        <v>179.8</v>
      </c>
      <c r="N439" s="1">
        <v>64.8</v>
      </c>
      <c r="O439" s="1">
        <v>2716</v>
      </c>
      <c r="P439" s="1">
        <v>2267</v>
      </c>
      <c r="Q439" s="1" t="s">
        <v>325</v>
      </c>
      <c r="R439" s="1" t="s">
        <v>54</v>
      </c>
      <c r="S439" s="1">
        <v>48.436</v>
      </c>
      <c r="T439" s="1">
        <v>0.83340179999999997</v>
      </c>
      <c r="U439" s="1">
        <v>126.875</v>
      </c>
      <c r="W439" s="1">
        <v>0.73499999999999999</v>
      </c>
      <c r="X439" s="1">
        <v>9.9699337000000003</v>
      </c>
      <c r="AE439" s="1">
        <v>48.875</v>
      </c>
    </row>
    <row r="440" spans="1:33" x14ac:dyDescent="0.2">
      <c r="A440" s="1" t="s">
        <v>342</v>
      </c>
      <c r="B440" s="1" t="s">
        <v>605</v>
      </c>
      <c r="C440" s="1" t="s">
        <v>606</v>
      </c>
      <c r="D440" s="1">
        <v>90</v>
      </c>
      <c r="E440" s="1" t="s">
        <v>33</v>
      </c>
      <c r="F440" s="1" t="s">
        <v>607</v>
      </c>
      <c r="G440" s="1" t="s">
        <v>247</v>
      </c>
      <c r="H440" s="1" t="s">
        <v>298</v>
      </c>
      <c r="I440" s="1" t="s">
        <v>36</v>
      </c>
      <c r="J440" s="1" t="s">
        <v>248</v>
      </c>
      <c r="K440" s="1">
        <v>4</v>
      </c>
      <c r="L440" s="1">
        <v>272.5</v>
      </c>
      <c r="M440" s="1">
        <v>293.8</v>
      </c>
      <c r="N440" s="1">
        <v>65.599999999999994</v>
      </c>
      <c r="W440" s="1">
        <v>0.73499999999999999</v>
      </c>
      <c r="X440" s="1">
        <v>36.088786399999996</v>
      </c>
      <c r="Y440" s="1">
        <v>1766</v>
      </c>
      <c r="Z440" s="1">
        <v>2697</v>
      </c>
      <c r="AA440" s="1">
        <v>2519</v>
      </c>
      <c r="AB440" s="1" t="s">
        <v>48</v>
      </c>
      <c r="AC440" s="1" t="s">
        <v>301</v>
      </c>
      <c r="AD440" s="1">
        <v>35.292999999999999</v>
      </c>
      <c r="AE440" s="1">
        <v>35.981000000000002</v>
      </c>
      <c r="AF440" s="1">
        <v>1.5211238</v>
      </c>
      <c r="AG440" s="1">
        <v>283.09100000000001</v>
      </c>
    </row>
    <row r="441" spans="1:33" x14ac:dyDescent="0.2">
      <c r="A441" s="1" t="s">
        <v>342</v>
      </c>
      <c r="B441" s="1" t="s">
        <v>605</v>
      </c>
      <c r="C441" s="1" t="s">
        <v>606</v>
      </c>
      <c r="D441" s="1">
        <v>90</v>
      </c>
      <c r="E441" s="1" t="s">
        <v>33</v>
      </c>
      <c r="F441" s="1" t="s">
        <v>607</v>
      </c>
      <c r="G441" s="1" t="s">
        <v>247</v>
      </c>
      <c r="H441" s="1" t="s">
        <v>298</v>
      </c>
      <c r="I441" s="1" t="s">
        <v>36</v>
      </c>
      <c r="J441" s="1" t="s">
        <v>248</v>
      </c>
      <c r="K441" s="1">
        <v>5</v>
      </c>
      <c r="L441" s="1">
        <v>384</v>
      </c>
      <c r="M441" s="1">
        <v>389.5</v>
      </c>
      <c r="N441" s="1">
        <v>22.4</v>
      </c>
      <c r="W441" s="1">
        <v>0.73499999999999999</v>
      </c>
      <c r="X441" s="1">
        <v>91.444221999999996</v>
      </c>
      <c r="Y441" s="1">
        <v>4768</v>
      </c>
      <c r="Z441" s="1">
        <v>5583</v>
      </c>
      <c r="AA441" s="1">
        <v>6669</v>
      </c>
      <c r="AB441" s="1" t="s">
        <v>329</v>
      </c>
      <c r="AC441" s="1" t="s">
        <v>77</v>
      </c>
      <c r="AD441" s="1">
        <v>89.450999999999993</v>
      </c>
      <c r="AE441" s="1">
        <v>90.873000000000005</v>
      </c>
      <c r="AF441" s="1">
        <v>1.1707612999999999</v>
      </c>
      <c r="AG441" s="1">
        <v>-28.41</v>
      </c>
    </row>
    <row r="442" spans="1:33" x14ac:dyDescent="0.2">
      <c r="A442" s="1" t="s">
        <v>342</v>
      </c>
      <c r="B442" s="1" t="s">
        <v>608</v>
      </c>
      <c r="C442" s="1" t="s">
        <v>609</v>
      </c>
      <c r="D442" s="1">
        <v>91</v>
      </c>
      <c r="E442" s="1" t="s">
        <v>33</v>
      </c>
      <c r="F442" s="1" t="s">
        <v>610</v>
      </c>
      <c r="G442" s="1" t="s">
        <v>249</v>
      </c>
      <c r="H442" s="1" t="s">
        <v>298</v>
      </c>
      <c r="I442" s="1" t="s">
        <v>36</v>
      </c>
      <c r="J442" s="1" t="s">
        <v>250</v>
      </c>
      <c r="K442" s="1">
        <v>1</v>
      </c>
      <c r="L442" s="1">
        <v>23.8</v>
      </c>
      <c r="M442" s="1">
        <v>43.7</v>
      </c>
      <c r="N442" s="1">
        <v>22.1</v>
      </c>
      <c r="O442" s="1">
        <v>3562</v>
      </c>
      <c r="P442" s="1">
        <v>2634</v>
      </c>
      <c r="Q442" s="1" t="s">
        <v>407</v>
      </c>
      <c r="R442" s="1" t="s">
        <v>81</v>
      </c>
      <c r="S442" s="1">
        <v>66.820999999999998</v>
      </c>
      <c r="T442" s="1">
        <v>0.73874879999999998</v>
      </c>
      <c r="U442" s="1">
        <v>-1.18</v>
      </c>
      <c r="W442" s="1">
        <v>1.232</v>
      </c>
      <c r="X442" s="1">
        <v>8.1950286000000006</v>
      </c>
      <c r="AE442" s="1">
        <v>67.34</v>
      </c>
    </row>
    <row r="443" spans="1:33" x14ac:dyDescent="0.2">
      <c r="A443" s="1" t="s">
        <v>342</v>
      </c>
      <c r="B443" s="1" t="s">
        <v>608</v>
      </c>
      <c r="C443" s="1" t="s">
        <v>609</v>
      </c>
      <c r="D443" s="1">
        <v>91</v>
      </c>
      <c r="E443" s="1" t="s">
        <v>33</v>
      </c>
      <c r="F443" s="1" t="s">
        <v>610</v>
      </c>
      <c r="G443" s="1" t="s">
        <v>249</v>
      </c>
      <c r="H443" s="1" t="s">
        <v>298</v>
      </c>
      <c r="I443" s="1" t="s">
        <v>36</v>
      </c>
      <c r="J443" s="1" t="s">
        <v>250</v>
      </c>
      <c r="K443" s="1">
        <v>2</v>
      </c>
      <c r="L443" s="1">
        <v>93.7</v>
      </c>
      <c r="M443" s="1">
        <v>113.5</v>
      </c>
      <c r="N443" s="1">
        <v>22.4</v>
      </c>
      <c r="O443" s="1">
        <v>3588</v>
      </c>
      <c r="P443" s="1">
        <v>2651</v>
      </c>
      <c r="Q443" s="1" t="s">
        <v>357</v>
      </c>
      <c r="R443" s="1" t="s">
        <v>310</v>
      </c>
      <c r="S443" s="1">
        <v>67.302999999999997</v>
      </c>
      <c r="T443" s="1">
        <v>0.73873370000000005</v>
      </c>
      <c r="U443" s="1">
        <v>-1.2</v>
      </c>
      <c r="W443" s="1">
        <v>1.232</v>
      </c>
      <c r="X443" s="1">
        <v>8.2541934999999995</v>
      </c>
      <c r="AE443" s="1">
        <v>67.825999999999993</v>
      </c>
    </row>
    <row r="444" spans="1:33" x14ac:dyDescent="0.2">
      <c r="A444" s="1" t="s">
        <v>342</v>
      </c>
      <c r="B444" s="1" t="s">
        <v>608</v>
      </c>
      <c r="C444" s="1" t="s">
        <v>609</v>
      </c>
      <c r="D444" s="1">
        <v>91</v>
      </c>
      <c r="E444" s="1" t="s">
        <v>33</v>
      </c>
      <c r="F444" s="1" t="s">
        <v>610</v>
      </c>
      <c r="G444" s="1" t="s">
        <v>249</v>
      </c>
      <c r="H444" s="1" t="s">
        <v>298</v>
      </c>
      <c r="I444" s="1" t="s">
        <v>36</v>
      </c>
      <c r="J444" s="1" t="s">
        <v>250</v>
      </c>
      <c r="K444" s="1">
        <v>3</v>
      </c>
      <c r="L444" s="1">
        <v>157.4</v>
      </c>
      <c r="M444" s="1">
        <v>179.7</v>
      </c>
      <c r="N444" s="1">
        <v>66.400000000000006</v>
      </c>
      <c r="O444" s="1">
        <v>3656</v>
      </c>
      <c r="P444" s="1">
        <v>2755</v>
      </c>
      <c r="Q444" s="1" t="s">
        <v>322</v>
      </c>
      <c r="R444" s="1" t="s">
        <v>81</v>
      </c>
      <c r="S444" s="1">
        <v>64.53</v>
      </c>
      <c r="T444" s="1">
        <v>0.75288980000000005</v>
      </c>
      <c r="U444" s="1">
        <v>17.940000000000001</v>
      </c>
      <c r="W444" s="1">
        <v>1.232</v>
      </c>
      <c r="X444" s="1">
        <v>7.9177261000000003</v>
      </c>
      <c r="AE444" s="1">
        <v>65.061000000000007</v>
      </c>
    </row>
    <row r="445" spans="1:33" x14ac:dyDescent="0.2">
      <c r="A445" s="1" t="s">
        <v>342</v>
      </c>
      <c r="B445" s="1" t="s">
        <v>608</v>
      </c>
      <c r="C445" s="1" t="s">
        <v>609</v>
      </c>
      <c r="D445" s="1">
        <v>91</v>
      </c>
      <c r="E445" s="1" t="s">
        <v>33</v>
      </c>
      <c r="F445" s="1" t="s">
        <v>610</v>
      </c>
      <c r="G445" s="1" t="s">
        <v>249</v>
      </c>
      <c r="H445" s="1" t="s">
        <v>298</v>
      </c>
      <c r="I445" s="1" t="s">
        <v>36</v>
      </c>
      <c r="J445" s="1" t="s">
        <v>250</v>
      </c>
      <c r="K445" s="1">
        <v>4</v>
      </c>
      <c r="L445" s="1">
        <v>271.89999999999998</v>
      </c>
      <c r="M445" s="1">
        <v>291.2</v>
      </c>
      <c r="N445" s="1">
        <v>68.900000000000006</v>
      </c>
      <c r="W445" s="1">
        <v>1.232</v>
      </c>
      <c r="X445" s="1">
        <v>34.591759000000003</v>
      </c>
      <c r="Y445" s="1">
        <v>2817</v>
      </c>
      <c r="Z445" s="1">
        <v>3398</v>
      </c>
      <c r="AA445" s="1">
        <v>4008</v>
      </c>
      <c r="AB445" s="1" t="s">
        <v>340</v>
      </c>
      <c r="AC445" s="1" t="s">
        <v>301</v>
      </c>
      <c r="AD445" s="1">
        <v>56.768000000000001</v>
      </c>
      <c r="AE445" s="1">
        <v>57.692</v>
      </c>
      <c r="AF445" s="1">
        <v>1.1986424</v>
      </c>
      <c r="AG445" s="1">
        <v>-4.2370000000000001</v>
      </c>
    </row>
    <row r="446" spans="1:33" x14ac:dyDescent="0.2">
      <c r="A446" s="1" t="s">
        <v>342</v>
      </c>
      <c r="B446" s="1" t="s">
        <v>608</v>
      </c>
      <c r="C446" s="1" t="s">
        <v>609</v>
      </c>
      <c r="D446" s="1">
        <v>91</v>
      </c>
      <c r="E446" s="1" t="s">
        <v>33</v>
      </c>
      <c r="F446" s="1" t="s">
        <v>610</v>
      </c>
      <c r="G446" s="1" t="s">
        <v>249</v>
      </c>
      <c r="H446" s="1" t="s">
        <v>298</v>
      </c>
      <c r="I446" s="1" t="s">
        <v>36</v>
      </c>
      <c r="J446" s="1" t="s">
        <v>250</v>
      </c>
      <c r="K446" s="1">
        <v>5</v>
      </c>
      <c r="L446" s="1">
        <v>383.9</v>
      </c>
      <c r="M446" s="1">
        <v>403.6</v>
      </c>
      <c r="N446" s="1">
        <v>22.6</v>
      </c>
      <c r="W446" s="1">
        <v>1.232</v>
      </c>
      <c r="X446" s="1">
        <v>54.597191700000003</v>
      </c>
      <c r="Y446" s="1">
        <v>4799</v>
      </c>
      <c r="Z446" s="1">
        <v>5626</v>
      </c>
      <c r="AA446" s="1">
        <v>6697</v>
      </c>
      <c r="AB446" s="1" t="s">
        <v>66</v>
      </c>
      <c r="AC446" s="1" t="s">
        <v>364</v>
      </c>
      <c r="AD446" s="1">
        <v>89.52</v>
      </c>
      <c r="AE446" s="1">
        <v>90.944000000000003</v>
      </c>
      <c r="AF446" s="1">
        <v>1.1707018</v>
      </c>
      <c r="AG446" s="1">
        <v>-28.41</v>
      </c>
    </row>
    <row r="447" spans="1:33" x14ac:dyDescent="0.2">
      <c r="A447" s="1" t="s">
        <v>342</v>
      </c>
      <c r="B447" s="1" t="s">
        <v>611</v>
      </c>
      <c r="C447" s="1" t="s">
        <v>612</v>
      </c>
      <c r="D447" s="1">
        <v>92</v>
      </c>
      <c r="E447" s="1" t="s">
        <v>33</v>
      </c>
      <c r="F447" s="1" t="s">
        <v>68</v>
      </c>
      <c r="G447" s="1" t="s">
        <v>251</v>
      </c>
      <c r="H447" s="1" t="s">
        <v>298</v>
      </c>
      <c r="I447" s="1" t="s">
        <v>36</v>
      </c>
      <c r="J447" s="1" t="s">
        <v>252</v>
      </c>
      <c r="K447" s="1">
        <v>1</v>
      </c>
      <c r="L447" s="1">
        <v>23.8</v>
      </c>
      <c r="M447" s="1">
        <v>43.6</v>
      </c>
      <c r="N447" s="1">
        <v>22.1</v>
      </c>
      <c r="O447" s="1">
        <v>3562</v>
      </c>
      <c r="P447" s="1">
        <v>2636</v>
      </c>
      <c r="Q447" s="1" t="s">
        <v>444</v>
      </c>
      <c r="R447" s="1" t="s">
        <v>80</v>
      </c>
      <c r="S447" s="1">
        <v>66.745999999999995</v>
      </c>
      <c r="T447" s="1">
        <v>0.73873040000000001</v>
      </c>
      <c r="U447" s="1">
        <v>-1.171</v>
      </c>
      <c r="W447" s="1">
        <v>1.046</v>
      </c>
      <c r="X447" s="1">
        <v>9.6415497999999999</v>
      </c>
      <c r="AE447" s="1">
        <v>67.265000000000001</v>
      </c>
    </row>
    <row r="448" spans="1:33" x14ac:dyDescent="0.2">
      <c r="A448" s="1" t="s">
        <v>342</v>
      </c>
      <c r="B448" s="1" t="s">
        <v>611</v>
      </c>
      <c r="C448" s="1" t="s">
        <v>612</v>
      </c>
      <c r="D448" s="1">
        <v>92</v>
      </c>
      <c r="E448" s="1" t="s">
        <v>33</v>
      </c>
      <c r="F448" s="1" t="s">
        <v>68</v>
      </c>
      <c r="G448" s="1" t="s">
        <v>251</v>
      </c>
      <c r="H448" s="1" t="s">
        <v>298</v>
      </c>
      <c r="I448" s="1" t="s">
        <v>36</v>
      </c>
      <c r="J448" s="1" t="s">
        <v>252</v>
      </c>
      <c r="K448" s="1">
        <v>2</v>
      </c>
      <c r="L448" s="1">
        <v>93.8</v>
      </c>
      <c r="M448" s="1">
        <v>113.6</v>
      </c>
      <c r="N448" s="1">
        <v>22.1</v>
      </c>
      <c r="O448" s="1">
        <v>3613</v>
      </c>
      <c r="P448" s="1">
        <v>2673</v>
      </c>
      <c r="Q448" s="1" t="s">
        <v>325</v>
      </c>
      <c r="R448" s="1" t="s">
        <v>98</v>
      </c>
      <c r="S448" s="1">
        <v>67.227000000000004</v>
      </c>
      <c r="T448" s="1">
        <v>0.7387087</v>
      </c>
      <c r="U448" s="1">
        <v>-1.2</v>
      </c>
      <c r="W448" s="1">
        <v>1.046</v>
      </c>
      <c r="X448" s="1">
        <v>9.7110076999999997</v>
      </c>
      <c r="AE448" s="1">
        <v>67.748999999999995</v>
      </c>
    </row>
    <row r="449" spans="1:33" x14ac:dyDescent="0.2">
      <c r="A449" s="1" t="s">
        <v>342</v>
      </c>
      <c r="B449" s="1" t="s">
        <v>611</v>
      </c>
      <c r="C449" s="1" t="s">
        <v>612</v>
      </c>
      <c r="D449" s="1">
        <v>92</v>
      </c>
      <c r="E449" s="1" t="s">
        <v>33</v>
      </c>
      <c r="F449" s="1" t="s">
        <v>68</v>
      </c>
      <c r="G449" s="1" t="s">
        <v>251</v>
      </c>
      <c r="H449" s="1" t="s">
        <v>298</v>
      </c>
      <c r="I449" s="1" t="s">
        <v>36</v>
      </c>
      <c r="J449" s="1" t="s">
        <v>252</v>
      </c>
      <c r="K449" s="1">
        <v>3</v>
      </c>
      <c r="L449" s="1">
        <v>157.69999999999999</v>
      </c>
      <c r="M449" s="1">
        <v>179.9</v>
      </c>
      <c r="N449" s="1">
        <v>66.8</v>
      </c>
      <c r="O449" s="1">
        <v>4063</v>
      </c>
      <c r="P449" s="1">
        <v>3032</v>
      </c>
      <c r="Q449" s="1" t="s">
        <v>357</v>
      </c>
      <c r="R449" s="1" t="s">
        <v>81</v>
      </c>
      <c r="S449" s="1">
        <v>71.507999999999996</v>
      </c>
      <c r="T449" s="1">
        <v>0.74563210000000002</v>
      </c>
      <c r="U449" s="1">
        <v>8.1609999999999996</v>
      </c>
      <c r="W449" s="1">
        <v>1.046</v>
      </c>
      <c r="X449" s="1">
        <v>10.3332584</v>
      </c>
      <c r="AE449" s="1">
        <v>72.090999999999994</v>
      </c>
    </row>
    <row r="450" spans="1:33" x14ac:dyDescent="0.2">
      <c r="A450" s="1" t="s">
        <v>342</v>
      </c>
      <c r="B450" s="1" t="s">
        <v>611</v>
      </c>
      <c r="C450" s="1" t="s">
        <v>612</v>
      </c>
      <c r="D450" s="1">
        <v>92</v>
      </c>
      <c r="E450" s="1" t="s">
        <v>33</v>
      </c>
      <c r="F450" s="1" t="s">
        <v>68</v>
      </c>
      <c r="G450" s="1" t="s">
        <v>251</v>
      </c>
      <c r="H450" s="1" t="s">
        <v>298</v>
      </c>
      <c r="I450" s="1" t="s">
        <v>36</v>
      </c>
      <c r="J450" s="1" t="s">
        <v>252</v>
      </c>
      <c r="K450" s="1">
        <v>4</v>
      </c>
      <c r="L450" s="1">
        <v>271.8</v>
      </c>
      <c r="M450" s="1">
        <v>289.60000000000002</v>
      </c>
      <c r="N450" s="1">
        <v>69.900000000000006</v>
      </c>
      <c r="W450" s="1">
        <v>1.046</v>
      </c>
      <c r="X450" s="1">
        <v>47.9199196</v>
      </c>
      <c r="Y450" s="1">
        <v>3286</v>
      </c>
      <c r="Z450" s="1">
        <v>3923</v>
      </c>
      <c r="AA450" s="1">
        <v>4670</v>
      </c>
      <c r="AB450" s="1" t="s">
        <v>48</v>
      </c>
      <c r="AC450" s="1" t="s">
        <v>301</v>
      </c>
      <c r="AD450" s="1">
        <v>66.744</v>
      </c>
      <c r="AE450" s="1">
        <v>67.819999999999993</v>
      </c>
      <c r="AF450" s="1">
        <v>1.1836887</v>
      </c>
      <c r="AG450" s="1">
        <v>-17.547000000000001</v>
      </c>
    </row>
    <row r="451" spans="1:33" x14ac:dyDescent="0.2">
      <c r="A451" s="1" t="s">
        <v>342</v>
      </c>
      <c r="B451" s="1" t="s">
        <v>611</v>
      </c>
      <c r="C451" s="1" t="s">
        <v>612</v>
      </c>
      <c r="D451" s="1">
        <v>92</v>
      </c>
      <c r="E451" s="1" t="s">
        <v>33</v>
      </c>
      <c r="F451" s="1" t="s">
        <v>68</v>
      </c>
      <c r="G451" s="1" t="s">
        <v>251</v>
      </c>
      <c r="H451" s="1" t="s">
        <v>298</v>
      </c>
      <c r="I451" s="1" t="s">
        <v>36</v>
      </c>
      <c r="J451" s="1" t="s">
        <v>252</v>
      </c>
      <c r="K451" s="1">
        <v>5</v>
      </c>
      <c r="L451" s="1">
        <v>384</v>
      </c>
      <c r="M451" s="1">
        <v>387</v>
      </c>
      <c r="N451" s="1">
        <v>22.3</v>
      </c>
      <c r="W451" s="1">
        <v>1.046</v>
      </c>
      <c r="X451" s="1">
        <v>64.070242699999994</v>
      </c>
      <c r="Y451" s="1">
        <v>4758</v>
      </c>
      <c r="Z451" s="1">
        <v>5571</v>
      </c>
      <c r="AA451" s="1">
        <v>6654</v>
      </c>
      <c r="AB451" s="1" t="s">
        <v>71</v>
      </c>
      <c r="AC451" s="1" t="s">
        <v>351</v>
      </c>
      <c r="AD451" s="1">
        <v>89.192999999999998</v>
      </c>
      <c r="AE451" s="1">
        <v>90.611999999999995</v>
      </c>
      <c r="AF451" s="1">
        <v>1.1707217999999999</v>
      </c>
      <c r="AG451" s="1">
        <v>-28.41</v>
      </c>
    </row>
    <row r="452" spans="1:33" x14ac:dyDescent="0.2">
      <c r="A452" s="1" t="s">
        <v>342</v>
      </c>
      <c r="B452" s="1" t="s">
        <v>613</v>
      </c>
      <c r="C452" s="1" t="s">
        <v>614</v>
      </c>
      <c r="D452" s="1">
        <v>93</v>
      </c>
      <c r="E452" s="1" t="s">
        <v>33</v>
      </c>
      <c r="F452" s="1" t="s">
        <v>315</v>
      </c>
      <c r="G452" s="1" t="s">
        <v>253</v>
      </c>
      <c r="H452" s="1" t="s">
        <v>298</v>
      </c>
      <c r="I452" s="1" t="s">
        <v>36</v>
      </c>
      <c r="J452" s="1" t="s">
        <v>254</v>
      </c>
      <c r="K452" s="1">
        <v>1</v>
      </c>
      <c r="L452" s="1">
        <v>23.8</v>
      </c>
      <c r="M452" s="1">
        <v>43.6</v>
      </c>
      <c r="N452" s="1">
        <v>22.1</v>
      </c>
      <c r="O452" s="1">
        <v>3572</v>
      </c>
      <c r="P452" s="1">
        <v>2643</v>
      </c>
      <c r="Q452" s="1" t="s">
        <v>459</v>
      </c>
      <c r="R452" s="1" t="s">
        <v>46</v>
      </c>
      <c r="S452" s="1">
        <v>66.927000000000007</v>
      </c>
      <c r="T452" s="1">
        <v>0.73863270000000003</v>
      </c>
      <c r="U452" s="1">
        <v>-1.204</v>
      </c>
      <c r="W452" s="1">
        <v>0.35899999999999999</v>
      </c>
      <c r="X452" s="1">
        <v>28.167985099999999</v>
      </c>
      <c r="AE452" s="1">
        <v>67.447000000000003</v>
      </c>
    </row>
    <row r="453" spans="1:33" x14ac:dyDescent="0.2">
      <c r="A453" s="1" t="s">
        <v>342</v>
      </c>
      <c r="B453" s="1" t="s">
        <v>613</v>
      </c>
      <c r="C453" s="1" t="s">
        <v>614</v>
      </c>
      <c r="D453" s="1">
        <v>93</v>
      </c>
      <c r="E453" s="1" t="s">
        <v>33</v>
      </c>
      <c r="F453" s="1" t="s">
        <v>315</v>
      </c>
      <c r="G453" s="1" t="s">
        <v>253</v>
      </c>
      <c r="H453" s="1" t="s">
        <v>298</v>
      </c>
      <c r="I453" s="1" t="s">
        <v>36</v>
      </c>
      <c r="J453" s="1" t="s">
        <v>254</v>
      </c>
      <c r="K453" s="1">
        <v>2</v>
      </c>
      <c r="L453" s="1">
        <v>93.8</v>
      </c>
      <c r="M453" s="1">
        <v>113.6</v>
      </c>
      <c r="N453" s="1">
        <v>22.1</v>
      </c>
      <c r="O453" s="1">
        <v>3620</v>
      </c>
      <c r="P453" s="1">
        <v>2678</v>
      </c>
      <c r="Q453" s="1" t="s">
        <v>407</v>
      </c>
      <c r="R453" s="1" t="s">
        <v>81</v>
      </c>
      <c r="S453" s="1">
        <v>67.388999999999996</v>
      </c>
      <c r="T453" s="1">
        <v>0.73863570000000001</v>
      </c>
      <c r="U453" s="1">
        <v>-1.2</v>
      </c>
      <c r="W453" s="1">
        <v>0.35899999999999999</v>
      </c>
      <c r="X453" s="1">
        <v>28.362522200000001</v>
      </c>
      <c r="AE453" s="1">
        <v>67.912000000000006</v>
      </c>
    </row>
    <row r="454" spans="1:33" x14ac:dyDescent="0.2">
      <c r="A454" s="1" t="s">
        <v>342</v>
      </c>
      <c r="B454" s="1" t="s">
        <v>613</v>
      </c>
      <c r="C454" s="1" t="s">
        <v>614</v>
      </c>
      <c r="D454" s="1">
        <v>93</v>
      </c>
      <c r="E454" s="1" t="s">
        <v>33</v>
      </c>
      <c r="F454" s="1" t="s">
        <v>315</v>
      </c>
      <c r="G454" s="1" t="s">
        <v>253</v>
      </c>
      <c r="H454" s="1" t="s">
        <v>298</v>
      </c>
      <c r="I454" s="1" t="s">
        <v>36</v>
      </c>
      <c r="J454" s="1" t="s">
        <v>254</v>
      </c>
      <c r="K454" s="1">
        <v>3</v>
      </c>
      <c r="L454" s="1">
        <v>157.30000000000001</v>
      </c>
      <c r="M454" s="1">
        <v>179.3</v>
      </c>
      <c r="N454" s="1">
        <v>65.599999999999994</v>
      </c>
      <c r="O454" s="1">
        <v>2835</v>
      </c>
      <c r="P454" s="1">
        <v>2895</v>
      </c>
      <c r="Q454" s="1" t="s">
        <v>357</v>
      </c>
      <c r="R454" s="1" t="s">
        <v>80</v>
      </c>
      <c r="S454" s="1">
        <v>51.454000000000001</v>
      </c>
      <c r="T454" s="1">
        <v>1.0191357000000001</v>
      </c>
      <c r="U454" s="1">
        <v>378.09800000000001</v>
      </c>
      <c r="W454" s="1">
        <v>0.35899999999999999</v>
      </c>
      <c r="X454" s="1">
        <v>21.721554000000001</v>
      </c>
      <c r="AE454" s="1">
        <v>52.011000000000003</v>
      </c>
    </row>
    <row r="455" spans="1:33" x14ac:dyDescent="0.2">
      <c r="A455" s="1" t="s">
        <v>342</v>
      </c>
      <c r="B455" s="1" t="s">
        <v>613</v>
      </c>
      <c r="C455" s="1" t="s">
        <v>614</v>
      </c>
      <c r="D455" s="1">
        <v>93</v>
      </c>
      <c r="E455" s="1" t="s">
        <v>33</v>
      </c>
      <c r="F455" s="1" t="s">
        <v>315</v>
      </c>
      <c r="G455" s="1" t="s">
        <v>253</v>
      </c>
      <c r="H455" s="1" t="s">
        <v>298</v>
      </c>
      <c r="I455" s="1" t="s">
        <v>36</v>
      </c>
      <c r="J455" s="1" t="s">
        <v>254</v>
      </c>
      <c r="K455" s="1">
        <v>4</v>
      </c>
      <c r="L455" s="1">
        <v>383.9</v>
      </c>
      <c r="M455" s="1">
        <v>403.6</v>
      </c>
      <c r="N455" s="1">
        <v>22.6</v>
      </c>
      <c r="W455" s="1">
        <v>0.35899999999999999</v>
      </c>
      <c r="X455" s="1">
        <v>187.07252740000001</v>
      </c>
      <c r="Y455" s="1">
        <v>4793</v>
      </c>
      <c r="Z455" s="1">
        <v>5620</v>
      </c>
      <c r="AA455" s="1">
        <v>6691</v>
      </c>
      <c r="AB455" s="1" t="s">
        <v>340</v>
      </c>
      <c r="AC455" s="1" t="s">
        <v>48</v>
      </c>
      <c r="AD455" s="1">
        <v>89.381</v>
      </c>
      <c r="AE455" s="1">
        <v>90.802999999999997</v>
      </c>
      <c r="AF455" s="1">
        <v>1.1709149999999999</v>
      </c>
      <c r="AG455" s="1">
        <v>-28.41</v>
      </c>
    </row>
    <row r="456" spans="1:33" x14ac:dyDescent="0.2">
      <c r="A456" s="1" t="s">
        <v>342</v>
      </c>
      <c r="B456" s="1" t="s">
        <v>615</v>
      </c>
      <c r="C456" s="1" t="s">
        <v>616</v>
      </c>
      <c r="D456" s="1">
        <v>94</v>
      </c>
      <c r="E456" s="1" t="s">
        <v>33</v>
      </c>
      <c r="F456" s="1" t="s">
        <v>318</v>
      </c>
      <c r="G456" s="1" t="s">
        <v>255</v>
      </c>
      <c r="H456" s="1" t="s">
        <v>298</v>
      </c>
      <c r="I456" s="1" t="s">
        <v>36</v>
      </c>
      <c r="J456" s="1" t="s">
        <v>256</v>
      </c>
      <c r="K456" s="1">
        <v>1</v>
      </c>
      <c r="L456" s="1">
        <v>23.6</v>
      </c>
      <c r="M456" s="1">
        <v>26.9</v>
      </c>
      <c r="N456" s="1">
        <v>22.4</v>
      </c>
      <c r="O456" s="1">
        <v>3535</v>
      </c>
      <c r="P456" s="1">
        <v>2612</v>
      </c>
      <c r="Q456" s="1" t="s">
        <v>322</v>
      </c>
      <c r="R456" s="1" t="s">
        <v>38</v>
      </c>
      <c r="S456" s="1">
        <v>66.802000000000007</v>
      </c>
      <c r="T456" s="1">
        <v>0.73875040000000003</v>
      </c>
      <c r="U456" s="1">
        <v>-1.2150000000000001</v>
      </c>
      <c r="W456" s="1">
        <v>0.79200000000000004</v>
      </c>
      <c r="X456" s="1">
        <v>12.7442288</v>
      </c>
      <c r="AE456" s="1">
        <v>67.320999999999998</v>
      </c>
    </row>
    <row r="457" spans="1:33" x14ac:dyDescent="0.2">
      <c r="A457" s="1" t="s">
        <v>342</v>
      </c>
      <c r="B457" s="1" t="s">
        <v>615</v>
      </c>
      <c r="C457" s="1" t="s">
        <v>616</v>
      </c>
      <c r="D457" s="1">
        <v>94</v>
      </c>
      <c r="E457" s="1" t="s">
        <v>33</v>
      </c>
      <c r="F457" s="1" t="s">
        <v>318</v>
      </c>
      <c r="G457" s="1" t="s">
        <v>255</v>
      </c>
      <c r="H457" s="1" t="s">
        <v>298</v>
      </c>
      <c r="I457" s="1" t="s">
        <v>36</v>
      </c>
      <c r="J457" s="1" t="s">
        <v>256</v>
      </c>
      <c r="K457" s="1">
        <v>2</v>
      </c>
      <c r="L457" s="1">
        <v>93.8</v>
      </c>
      <c r="M457" s="1">
        <v>113.7</v>
      </c>
      <c r="N457" s="1">
        <v>22.1</v>
      </c>
      <c r="O457" s="1">
        <v>3584</v>
      </c>
      <c r="P457" s="1">
        <v>2646</v>
      </c>
      <c r="Q457" s="1" t="s">
        <v>328</v>
      </c>
      <c r="R457" s="1" t="s">
        <v>263</v>
      </c>
      <c r="S457" s="1">
        <v>67.334000000000003</v>
      </c>
      <c r="T457" s="1">
        <v>0.73876149999999996</v>
      </c>
      <c r="U457" s="1">
        <v>-1.2</v>
      </c>
      <c r="W457" s="1">
        <v>0.79200000000000004</v>
      </c>
      <c r="X457" s="1">
        <v>12.845746500000001</v>
      </c>
      <c r="AE457" s="1">
        <v>67.856999999999999</v>
      </c>
    </row>
    <row r="458" spans="1:33" x14ac:dyDescent="0.2">
      <c r="A458" s="1" t="s">
        <v>342</v>
      </c>
      <c r="B458" s="1" t="s">
        <v>615</v>
      </c>
      <c r="C458" s="1" t="s">
        <v>616</v>
      </c>
      <c r="D458" s="1">
        <v>94</v>
      </c>
      <c r="E458" s="1" t="s">
        <v>33</v>
      </c>
      <c r="F458" s="1" t="s">
        <v>318</v>
      </c>
      <c r="G458" s="1" t="s">
        <v>255</v>
      </c>
      <c r="H458" s="1" t="s">
        <v>298</v>
      </c>
      <c r="I458" s="1" t="s">
        <v>36</v>
      </c>
      <c r="J458" s="1" t="s">
        <v>256</v>
      </c>
      <c r="K458" s="1">
        <v>3</v>
      </c>
      <c r="L458" s="1">
        <v>272</v>
      </c>
      <c r="M458" s="1">
        <v>292.8</v>
      </c>
      <c r="N458" s="1">
        <v>66.7</v>
      </c>
      <c r="W458" s="1">
        <v>0.79200000000000004</v>
      </c>
      <c r="X458" s="1">
        <v>37.217986000000003</v>
      </c>
      <c r="Y458" s="1">
        <v>1954</v>
      </c>
      <c r="Z458" s="1">
        <v>2572</v>
      </c>
      <c r="AA458" s="1">
        <v>2786</v>
      </c>
      <c r="AB458" s="1" t="s">
        <v>339</v>
      </c>
      <c r="AC458" s="1" t="s">
        <v>41</v>
      </c>
      <c r="AD458" s="1">
        <v>39.28</v>
      </c>
      <c r="AE458" s="1">
        <v>39.963000000000001</v>
      </c>
      <c r="AF458" s="1">
        <v>1.3097768000000001</v>
      </c>
      <c r="AG458" s="1">
        <v>94.65</v>
      </c>
    </row>
    <row r="459" spans="1:33" x14ac:dyDescent="0.2">
      <c r="A459" s="1" t="s">
        <v>342</v>
      </c>
      <c r="B459" s="1" t="s">
        <v>615</v>
      </c>
      <c r="C459" s="1" t="s">
        <v>616</v>
      </c>
      <c r="D459" s="1">
        <v>94</v>
      </c>
      <c r="E459" s="1" t="s">
        <v>33</v>
      </c>
      <c r="F459" s="1" t="s">
        <v>318</v>
      </c>
      <c r="G459" s="1" t="s">
        <v>255</v>
      </c>
      <c r="H459" s="1" t="s">
        <v>298</v>
      </c>
      <c r="I459" s="1" t="s">
        <v>36</v>
      </c>
      <c r="J459" s="1" t="s">
        <v>256</v>
      </c>
      <c r="K459" s="1">
        <v>4</v>
      </c>
      <c r="L459" s="1">
        <v>384</v>
      </c>
      <c r="M459" s="1">
        <v>403.6</v>
      </c>
      <c r="N459" s="1">
        <v>22.4</v>
      </c>
      <c r="W459" s="1">
        <v>0.79200000000000004</v>
      </c>
      <c r="X459" s="1">
        <v>84.885331500000007</v>
      </c>
      <c r="Y459" s="1">
        <v>4764</v>
      </c>
      <c r="Z459" s="1">
        <v>5579</v>
      </c>
      <c r="AA459" s="1">
        <v>6662</v>
      </c>
      <c r="AB459" s="1" t="s">
        <v>329</v>
      </c>
      <c r="AC459" s="1" t="s">
        <v>155</v>
      </c>
      <c r="AD459" s="1">
        <v>89.474000000000004</v>
      </c>
      <c r="AE459" s="1">
        <v>90.897000000000006</v>
      </c>
      <c r="AF459" s="1">
        <v>1.1708175999999999</v>
      </c>
      <c r="AG459" s="1">
        <v>-28.41</v>
      </c>
    </row>
    <row r="460" spans="1:33" x14ac:dyDescent="0.2">
      <c r="A460" s="1" t="s">
        <v>342</v>
      </c>
      <c r="B460" s="1" t="s">
        <v>617</v>
      </c>
      <c r="C460" s="1" t="s">
        <v>618</v>
      </c>
      <c r="D460" s="1">
        <v>95</v>
      </c>
      <c r="E460" s="1" t="s">
        <v>33</v>
      </c>
      <c r="F460" s="1" t="s">
        <v>50</v>
      </c>
      <c r="G460" s="1" t="s">
        <v>257</v>
      </c>
      <c r="H460" s="1" t="s">
        <v>298</v>
      </c>
      <c r="I460" s="1" t="s">
        <v>36</v>
      </c>
      <c r="J460" s="1" t="s">
        <v>258</v>
      </c>
      <c r="K460" s="1">
        <v>1</v>
      </c>
      <c r="L460" s="1">
        <v>23.6</v>
      </c>
      <c r="M460" s="1">
        <v>27.2</v>
      </c>
      <c r="N460" s="1">
        <v>22.4</v>
      </c>
      <c r="O460" s="1">
        <v>3537</v>
      </c>
      <c r="P460" s="1">
        <v>2613</v>
      </c>
      <c r="Q460" s="1" t="s">
        <v>357</v>
      </c>
      <c r="R460" s="1" t="s">
        <v>310</v>
      </c>
      <c r="S460" s="1">
        <v>66.834999999999994</v>
      </c>
      <c r="T460" s="1">
        <v>0.73875999999999997</v>
      </c>
      <c r="U460" s="1">
        <v>-1.1100000000000001</v>
      </c>
      <c r="W460" s="1">
        <v>0.59599999999999997</v>
      </c>
      <c r="X460" s="1">
        <v>16.943689599999999</v>
      </c>
      <c r="AE460" s="1">
        <v>67.353999999999999</v>
      </c>
    </row>
    <row r="461" spans="1:33" x14ac:dyDescent="0.2">
      <c r="A461" s="1" t="s">
        <v>342</v>
      </c>
      <c r="B461" s="1" t="s">
        <v>617</v>
      </c>
      <c r="C461" s="1" t="s">
        <v>618</v>
      </c>
      <c r="D461" s="1">
        <v>95</v>
      </c>
      <c r="E461" s="1" t="s">
        <v>33</v>
      </c>
      <c r="F461" s="1" t="s">
        <v>50</v>
      </c>
      <c r="G461" s="1" t="s">
        <v>257</v>
      </c>
      <c r="H461" s="1" t="s">
        <v>298</v>
      </c>
      <c r="I461" s="1" t="s">
        <v>36</v>
      </c>
      <c r="J461" s="1" t="s">
        <v>258</v>
      </c>
      <c r="K461" s="1">
        <v>2</v>
      </c>
      <c r="L461" s="1">
        <v>93.8</v>
      </c>
      <c r="M461" s="1">
        <v>113.6</v>
      </c>
      <c r="N461" s="1">
        <v>22.1</v>
      </c>
      <c r="O461" s="1">
        <v>3610</v>
      </c>
      <c r="P461" s="1">
        <v>2669</v>
      </c>
      <c r="Q461" s="1" t="s">
        <v>327</v>
      </c>
      <c r="R461" s="1" t="s">
        <v>75</v>
      </c>
      <c r="S461" s="1">
        <v>67.316000000000003</v>
      </c>
      <c r="T461" s="1">
        <v>0.7386935</v>
      </c>
      <c r="U461" s="1">
        <v>-1.2</v>
      </c>
      <c r="W461" s="1">
        <v>0.59599999999999997</v>
      </c>
      <c r="X461" s="1">
        <v>17.065688600000001</v>
      </c>
      <c r="AE461" s="1">
        <v>67.838999999999999</v>
      </c>
    </row>
    <row r="462" spans="1:33" x14ac:dyDescent="0.2">
      <c r="A462" s="1" t="s">
        <v>342</v>
      </c>
      <c r="B462" s="1" t="s">
        <v>617</v>
      </c>
      <c r="C462" s="1" t="s">
        <v>618</v>
      </c>
      <c r="D462" s="1">
        <v>95</v>
      </c>
      <c r="E462" s="1" t="s">
        <v>33</v>
      </c>
      <c r="F462" s="1" t="s">
        <v>50</v>
      </c>
      <c r="G462" s="1" t="s">
        <v>257</v>
      </c>
      <c r="H462" s="1" t="s">
        <v>298</v>
      </c>
      <c r="I462" s="1" t="s">
        <v>36</v>
      </c>
      <c r="J462" s="1" t="s">
        <v>258</v>
      </c>
      <c r="K462" s="1">
        <v>3</v>
      </c>
      <c r="L462" s="1">
        <v>158</v>
      </c>
      <c r="M462" s="1">
        <v>179.5</v>
      </c>
      <c r="N462" s="1">
        <v>63.1</v>
      </c>
      <c r="O462" s="1">
        <v>2128</v>
      </c>
      <c r="P462" s="1">
        <v>1580</v>
      </c>
      <c r="Q462" s="1" t="s">
        <v>322</v>
      </c>
      <c r="R462" s="1" t="s">
        <v>98</v>
      </c>
      <c r="S462" s="1">
        <v>37.912999999999997</v>
      </c>
      <c r="T462" s="1">
        <v>0.74200909999999998</v>
      </c>
      <c r="U462" s="1">
        <v>3.2829999999999999</v>
      </c>
      <c r="W462" s="1">
        <v>0.59599999999999997</v>
      </c>
      <c r="X462" s="1">
        <v>9.6158497000000001</v>
      </c>
      <c r="AE462" s="1">
        <v>38.225000000000001</v>
      </c>
    </row>
    <row r="463" spans="1:33" x14ac:dyDescent="0.2">
      <c r="A463" s="1" t="s">
        <v>342</v>
      </c>
      <c r="B463" s="1" t="s">
        <v>617</v>
      </c>
      <c r="C463" s="1" t="s">
        <v>618</v>
      </c>
      <c r="D463" s="1">
        <v>95</v>
      </c>
      <c r="E463" s="1" t="s">
        <v>33</v>
      </c>
      <c r="F463" s="1" t="s">
        <v>50</v>
      </c>
      <c r="G463" s="1" t="s">
        <v>257</v>
      </c>
      <c r="H463" s="1" t="s">
        <v>298</v>
      </c>
      <c r="I463" s="1" t="s">
        <v>36</v>
      </c>
      <c r="J463" s="1" t="s">
        <v>258</v>
      </c>
      <c r="K463" s="1">
        <v>4</v>
      </c>
      <c r="L463" s="1">
        <v>272.39999999999998</v>
      </c>
      <c r="M463" s="1">
        <v>294.3</v>
      </c>
      <c r="N463" s="1">
        <v>64.900000000000006</v>
      </c>
      <c r="W463" s="1">
        <v>0.59599999999999997</v>
      </c>
      <c r="X463" s="1">
        <v>37.911275500000002</v>
      </c>
      <c r="Y463" s="1">
        <v>1514</v>
      </c>
      <c r="Z463" s="1">
        <v>1787</v>
      </c>
      <c r="AA463" s="1">
        <v>2160</v>
      </c>
      <c r="AB463" s="1" t="s">
        <v>340</v>
      </c>
      <c r="AC463" s="1" t="s">
        <v>41</v>
      </c>
      <c r="AD463" s="1">
        <v>30.193999999999999</v>
      </c>
      <c r="AE463" s="1">
        <v>30.678999999999998</v>
      </c>
      <c r="AF463" s="1">
        <v>1.1762098000000001</v>
      </c>
      <c r="AG463" s="1">
        <v>-24.305</v>
      </c>
    </row>
    <row r="464" spans="1:33" x14ac:dyDescent="0.2">
      <c r="A464" s="1" t="s">
        <v>342</v>
      </c>
      <c r="B464" s="1" t="s">
        <v>617</v>
      </c>
      <c r="C464" s="1" t="s">
        <v>618</v>
      </c>
      <c r="D464" s="1">
        <v>95</v>
      </c>
      <c r="E464" s="1" t="s">
        <v>33</v>
      </c>
      <c r="F464" s="1" t="s">
        <v>50</v>
      </c>
      <c r="G464" s="1" t="s">
        <v>257</v>
      </c>
      <c r="H464" s="1" t="s">
        <v>298</v>
      </c>
      <c r="I464" s="1" t="s">
        <v>36</v>
      </c>
      <c r="J464" s="1" t="s">
        <v>258</v>
      </c>
      <c r="K464" s="1">
        <v>5</v>
      </c>
      <c r="L464" s="1">
        <v>383.8</v>
      </c>
      <c r="M464" s="1">
        <v>403.6</v>
      </c>
      <c r="N464" s="1">
        <v>22.6</v>
      </c>
      <c r="W464" s="1">
        <v>0.59599999999999997</v>
      </c>
      <c r="X464" s="1">
        <v>112.7408039</v>
      </c>
      <c r="Y464" s="1">
        <v>4780</v>
      </c>
      <c r="Z464" s="1">
        <v>5601</v>
      </c>
      <c r="AA464" s="1">
        <v>6676</v>
      </c>
      <c r="AB464" s="1" t="s">
        <v>55</v>
      </c>
      <c r="AC464" s="1" t="s">
        <v>329</v>
      </c>
      <c r="AD464" s="1">
        <v>89.427000000000007</v>
      </c>
      <c r="AE464" s="1">
        <v>90.849000000000004</v>
      </c>
      <c r="AF464" s="1">
        <v>1.1706723000000001</v>
      </c>
      <c r="AG464" s="1">
        <v>-28.41</v>
      </c>
    </row>
    <row r="465" spans="1:33" x14ac:dyDescent="0.2">
      <c r="A465" s="1" t="s">
        <v>342</v>
      </c>
      <c r="B465" s="1" t="s">
        <v>619</v>
      </c>
      <c r="C465" s="1" t="s">
        <v>620</v>
      </c>
      <c r="D465" s="1">
        <v>96</v>
      </c>
      <c r="E465" s="1" t="s">
        <v>33</v>
      </c>
      <c r="F465" s="1" t="s">
        <v>34</v>
      </c>
      <c r="G465" s="1" t="s">
        <v>259</v>
      </c>
      <c r="H465" s="1" t="s">
        <v>298</v>
      </c>
      <c r="I465" s="1" t="s">
        <v>36</v>
      </c>
      <c r="J465" s="1" t="s">
        <v>260</v>
      </c>
      <c r="K465" s="1">
        <v>1</v>
      </c>
      <c r="L465" s="1">
        <v>23.7</v>
      </c>
      <c r="M465" s="1">
        <v>28.2</v>
      </c>
      <c r="N465" s="1">
        <v>22.4</v>
      </c>
      <c r="O465" s="1">
        <v>3540</v>
      </c>
      <c r="P465" s="1">
        <v>2615</v>
      </c>
      <c r="Q465" s="1" t="s">
        <v>325</v>
      </c>
      <c r="R465" s="1" t="s">
        <v>98</v>
      </c>
      <c r="S465" s="1">
        <v>66.960999999999999</v>
      </c>
      <c r="T465" s="1">
        <v>0.73872300000000002</v>
      </c>
      <c r="U465" s="1">
        <v>-1.216</v>
      </c>
      <c r="W465" s="1">
        <v>1</v>
      </c>
      <c r="X465" s="1">
        <v>10.117521500000001</v>
      </c>
      <c r="AE465" s="1">
        <v>67.480999999999995</v>
      </c>
    </row>
    <row r="466" spans="1:33" x14ac:dyDescent="0.2">
      <c r="A466" s="1" t="s">
        <v>342</v>
      </c>
      <c r="B466" s="1" t="s">
        <v>619</v>
      </c>
      <c r="C466" s="1" t="s">
        <v>620</v>
      </c>
      <c r="D466" s="1">
        <v>96</v>
      </c>
      <c r="E466" s="1" t="s">
        <v>33</v>
      </c>
      <c r="F466" s="1" t="s">
        <v>34</v>
      </c>
      <c r="G466" s="1" t="s">
        <v>259</v>
      </c>
      <c r="H466" s="1" t="s">
        <v>298</v>
      </c>
      <c r="I466" s="1" t="s">
        <v>36</v>
      </c>
      <c r="J466" s="1" t="s">
        <v>260</v>
      </c>
      <c r="K466" s="1">
        <v>2</v>
      </c>
      <c r="L466" s="1">
        <v>93.8</v>
      </c>
      <c r="M466" s="1">
        <v>113.6</v>
      </c>
      <c r="N466" s="1">
        <v>22.1</v>
      </c>
      <c r="O466" s="1">
        <v>3626</v>
      </c>
      <c r="P466" s="1">
        <v>2681</v>
      </c>
      <c r="Q466" s="1" t="s">
        <v>327</v>
      </c>
      <c r="R466" s="1" t="s">
        <v>38</v>
      </c>
      <c r="S466" s="1">
        <v>67.388999999999996</v>
      </c>
      <c r="T466" s="1">
        <v>0.73873460000000002</v>
      </c>
      <c r="U466" s="1">
        <v>-1.2</v>
      </c>
      <c r="W466" s="1">
        <v>1</v>
      </c>
      <c r="X466" s="1">
        <v>10.182123799999999</v>
      </c>
      <c r="AE466" s="1">
        <v>67.912000000000006</v>
      </c>
    </row>
    <row r="467" spans="1:33" x14ac:dyDescent="0.2">
      <c r="A467" s="1" t="s">
        <v>342</v>
      </c>
      <c r="B467" s="1" t="s">
        <v>619</v>
      </c>
      <c r="C467" s="1" t="s">
        <v>620</v>
      </c>
      <c r="D467" s="1">
        <v>96</v>
      </c>
      <c r="E467" s="1" t="s">
        <v>33</v>
      </c>
      <c r="F467" s="1" t="s">
        <v>34</v>
      </c>
      <c r="G467" s="1" t="s">
        <v>259</v>
      </c>
      <c r="H467" s="1" t="s">
        <v>298</v>
      </c>
      <c r="I467" s="1" t="s">
        <v>36</v>
      </c>
      <c r="J467" s="1" t="s">
        <v>260</v>
      </c>
      <c r="K467" s="1">
        <v>3</v>
      </c>
      <c r="L467" s="1">
        <v>384</v>
      </c>
      <c r="M467" s="1">
        <v>386.5</v>
      </c>
      <c r="N467" s="1">
        <v>22.4</v>
      </c>
      <c r="W467" s="1">
        <v>1</v>
      </c>
      <c r="X467" s="1">
        <v>67.169393499999998</v>
      </c>
      <c r="Y467" s="1">
        <v>4766</v>
      </c>
      <c r="Z467" s="1">
        <v>5581</v>
      </c>
      <c r="AA467" s="1">
        <v>6664</v>
      </c>
      <c r="AB467" s="1" t="s">
        <v>339</v>
      </c>
      <c r="AC467" s="1" t="s">
        <v>340</v>
      </c>
      <c r="AD467" s="1">
        <v>89.394999999999996</v>
      </c>
      <c r="AE467" s="1">
        <v>90.816999999999993</v>
      </c>
      <c r="AF467" s="1">
        <v>1.1708755</v>
      </c>
      <c r="AG467" s="1">
        <v>-28.41</v>
      </c>
    </row>
    <row r="468" spans="1:33" x14ac:dyDescent="0.2">
      <c r="A468" s="1" t="s">
        <v>342</v>
      </c>
      <c r="B468" s="1" t="s">
        <v>621</v>
      </c>
      <c r="C468" s="1" t="s">
        <v>622</v>
      </c>
      <c r="D468" s="1">
        <v>97</v>
      </c>
      <c r="E468" s="1" t="s">
        <v>33</v>
      </c>
      <c r="F468" s="1" t="s">
        <v>315</v>
      </c>
      <c r="G468" s="1" t="s">
        <v>35</v>
      </c>
      <c r="H468" s="1" t="s">
        <v>298</v>
      </c>
      <c r="I468" s="1" t="s">
        <v>36</v>
      </c>
      <c r="J468" s="1" t="s">
        <v>261</v>
      </c>
      <c r="K468" s="1">
        <v>1</v>
      </c>
      <c r="L468" s="1">
        <v>23.7</v>
      </c>
      <c r="M468" s="1">
        <v>43.5</v>
      </c>
      <c r="N468" s="1">
        <v>22.4</v>
      </c>
      <c r="O468" s="1">
        <v>3539</v>
      </c>
      <c r="P468" s="1">
        <v>2615</v>
      </c>
      <c r="Q468" s="1" t="s">
        <v>328</v>
      </c>
      <c r="R468" s="1" t="s">
        <v>263</v>
      </c>
      <c r="S468" s="1">
        <v>66.918999999999997</v>
      </c>
      <c r="T468" s="1">
        <v>0.73871830000000005</v>
      </c>
      <c r="U468" s="1">
        <v>-1.1519999999999999</v>
      </c>
      <c r="W468" s="1">
        <v>0.57499999999999996</v>
      </c>
      <c r="X468" s="1">
        <v>17.584347099999999</v>
      </c>
      <c r="AE468" s="1">
        <v>67.438000000000002</v>
      </c>
    </row>
    <row r="469" spans="1:33" x14ac:dyDescent="0.2">
      <c r="A469" s="1" t="s">
        <v>342</v>
      </c>
      <c r="B469" s="1" t="s">
        <v>621</v>
      </c>
      <c r="C469" s="1" t="s">
        <v>622</v>
      </c>
      <c r="D469" s="1">
        <v>97</v>
      </c>
      <c r="E469" s="1" t="s">
        <v>33</v>
      </c>
      <c r="F469" s="1" t="s">
        <v>315</v>
      </c>
      <c r="G469" s="1" t="s">
        <v>35</v>
      </c>
      <c r="H469" s="1" t="s">
        <v>298</v>
      </c>
      <c r="I469" s="1" t="s">
        <v>36</v>
      </c>
      <c r="J469" s="1" t="s">
        <v>261</v>
      </c>
      <c r="K469" s="1">
        <v>2</v>
      </c>
      <c r="L469" s="1">
        <v>93.7</v>
      </c>
      <c r="M469" s="1">
        <v>113.5</v>
      </c>
      <c r="N469" s="1">
        <v>22.4</v>
      </c>
      <c r="O469" s="1">
        <v>3601</v>
      </c>
      <c r="P469" s="1">
        <v>2661</v>
      </c>
      <c r="Q469" s="1" t="s">
        <v>321</v>
      </c>
      <c r="R469" s="1" t="s">
        <v>40</v>
      </c>
      <c r="S469" s="1">
        <v>67.417000000000002</v>
      </c>
      <c r="T469" s="1">
        <v>0.73868279999999997</v>
      </c>
      <c r="U469" s="1">
        <v>-1.2</v>
      </c>
      <c r="W469" s="1">
        <v>0.57499999999999996</v>
      </c>
      <c r="X469" s="1">
        <v>17.715362800000001</v>
      </c>
      <c r="AE469" s="1">
        <v>67.94</v>
      </c>
    </row>
    <row r="470" spans="1:33" x14ac:dyDescent="0.2">
      <c r="A470" s="1" t="s">
        <v>342</v>
      </c>
      <c r="B470" s="1" t="s">
        <v>621</v>
      </c>
      <c r="C470" s="1" t="s">
        <v>622</v>
      </c>
      <c r="D470" s="1">
        <v>97</v>
      </c>
      <c r="E470" s="1" t="s">
        <v>33</v>
      </c>
      <c r="F470" s="1" t="s">
        <v>315</v>
      </c>
      <c r="G470" s="1" t="s">
        <v>35</v>
      </c>
      <c r="H470" s="1" t="s">
        <v>298</v>
      </c>
      <c r="I470" s="1" t="s">
        <v>36</v>
      </c>
      <c r="J470" s="1" t="s">
        <v>261</v>
      </c>
      <c r="K470" s="1">
        <v>3</v>
      </c>
      <c r="L470" s="1">
        <v>157.30000000000001</v>
      </c>
      <c r="M470" s="1">
        <v>179.6</v>
      </c>
      <c r="N470" s="1">
        <v>67.8</v>
      </c>
      <c r="O470" s="1">
        <v>4602</v>
      </c>
      <c r="P470" s="1">
        <v>4698</v>
      </c>
      <c r="Q470" s="1" t="s">
        <v>321</v>
      </c>
      <c r="R470" s="1" t="s">
        <v>38</v>
      </c>
      <c r="S470" s="1">
        <v>83.010999999999996</v>
      </c>
      <c r="T470" s="1">
        <v>1.0193588</v>
      </c>
      <c r="U470" s="1">
        <v>378.31200000000001</v>
      </c>
      <c r="W470" s="1">
        <v>0.57499999999999996</v>
      </c>
      <c r="X470" s="1">
        <v>21.878861700000002</v>
      </c>
      <c r="AE470" s="1">
        <v>83.908000000000001</v>
      </c>
    </row>
    <row r="471" spans="1:33" x14ac:dyDescent="0.2">
      <c r="A471" s="1" t="s">
        <v>342</v>
      </c>
      <c r="B471" s="1" t="s">
        <v>621</v>
      </c>
      <c r="C471" s="1" t="s">
        <v>622</v>
      </c>
      <c r="D471" s="1">
        <v>97</v>
      </c>
      <c r="E471" s="1" t="s">
        <v>33</v>
      </c>
      <c r="F471" s="1" t="s">
        <v>315</v>
      </c>
      <c r="G471" s="1" t="s">
        <v>35</v>
      </c>
      <c r="H471" s="1" t="s">
        <v>298</v>
      </c>
      <c r="I471" s="1" t="s">
        <v>36</v>
      </c>
      <c r="J471" s="1" t="s">
        <v>261</v>
      </c>
      <c r="K471" s="1">
        <v>4</v>
      </c>
      <c r="L471" s="1">
        <v>281.39999999999998</v>
      </c>
      <c r="M471" s="1">
        <v>299.2</v>
      </c>
      <c r="N471" s="1">
        <v>31.8</v>
      </c>
      <c r="W471" s="1">
        <v>0.57499999999999996</v>
      </c>
      <c r="X471" s="1">
        <v>6.8789299999999998E-2</v>
      </c>
      <c r="Y471" s="1">
        <v>13</v>
      </c>
      <c r="Z471" s="1">
        <v>16</v>
      </c>
      <c r="AA471" s="1">
        <v>19</v>
      </c>
      <c r="AB471" s="1" t="s">
        <v>340</v>
      </c>
      <c r="AC471" s="1" t="s">
        <v>301</v>
      </c>
      <c r="AD471" s="1">
        <v>0.24399999999999999</v>
      </c>
      <c r="AE471" s="1">
        <v>0.248</v>
      </c>
      <c r="AF471" s="1">
        <v>1.1730881</v>
      </c>
      <c r="AG471" s="1">
        <v>-27.448</v>
      </c>
    </row>
    <row r="472" spans="1:33" x14ac:dyDescent="0.2">
      <c r="A472" s="1" t="s">
        <v>342</v>
      </c>
      <c r="B472" s="1" t="s">
        <v>621</v>
      </c>
      <c r="C472" s="1" t="s">
        <v>622</v>
      </c>
      <c r="D472" s="1">
        <v>97</v>
      </c>
      <c r="E472" s="1" t="s">
        <v>33</v>
      </c>
      <c r="F472" s="1" t="s">
        <v>315</v>
      </c>
      <c r="G472" s="1" t="s">
        <v>35</v>
      </c>
      <c r="H472" s="1" t="s">
        <v>298</v>
      </c>
      <c r="I472" s="1" t="s">
        <v>36</v>
      </c>
      <c r="J472" s="1" t="s">
        <v>261</v>
      </c>
      <c r="K472" s="1">
        <v>5</v>
      </c>
      <c r="L472" s="1">
        <v>383.9</v>
      </c>
      <c r="M472" s="1">
        <v>403.7</v>
      </c>
      <c r="N472" s="1">
        <v>22.4</v>
      </c>
      <c r="W472" s="1">
        <v>0.57499999999999996</v>
      </c>
      <c r="X472" s="1">
        <v>116.5212034</v>
      </c>
      <c r="Y472" s="1">
        <v>4815</v>
      </c>
      <c r="Z472" s="1">
        <v>5646</v>
      </c>
      <c r="AA472" s="1">
        <v>6718</v>
      </c>
      <c r="AB472" s="1" t="s">
        <v>339</v>
      </c>
      <c r="AC472" s="1" t="s">
        <v>340</v>
      </c>
      <c r="AD472" s="1">
        <v>89.168999999999997</v>
      </c>
      <c r="AE472" s="1">
        <v>90.587999999999994</v>
      </c>
      <c r="AF472" s="1">
        <v>1.1708185</v>
      </c>
      <c r="AG472" s="1">
        <v>-28.41</v>
      </c>
    </row>
    <row r="473" spans="1:33" x14ac:dyDescent="0.2">
      <c r="A473" s="1" t="s">
        <v>627</v>
      </c>
      <c r="B473" s="1" t="s">
        <v>628</v>
      </c>
      <c r="C473" s="1" t="s">
        <v>629</v>
      </c>
      <c r="D473" s="1">
        <v>98</v>
      </c>
      <c r="E473" s="1" t="s">
        <v>33</v>
      </c>
      <c r="F473" s="1" t="s">
        <v>630</v>
      </c>
      <c r="G473" s="1" t="s">
        <v>43</v>
      </c>
      <c r="H473" s="1" t="s">
        <v>298</v>
      </c>
      <c r="I473" s="1" t="s">
        <v>36</v>
      </c>
      <c r="J473" s="1" t="s">
        <v>44</v>
      </c>
      <c r="K473" s="1">
        <v>1</v>
      </c>
      <c r="L473" s="1">
        <v>23.8</v>
      </c>
      <c r="M473" s="1">
        <v>43.6</v>
      </c>
      <c r="N473" s="1">
        <v>22.1</v>
      </c>
      <c r="O473" s="1">
        <v>3567</v>
      </c>
      <c r="P473" s="1">
        <v>2638</v>
      </c>
      <c r="Q473" s="1" t="s">
        <v>313</v>
      </c>
      <c r="R473" s="1" t="s">
        <v>59</v>
      </c>
      <c r="S473" s="1">
        <v>66.822999999999993</v>
      </c>
      <c r="T473" s="1">
        <v>0.73876030000000004</v>
      </c>
      <c r="U473" s="1">
        <v>-1.1839999999999999</v>
      </c>
      <c r="W473" s="1">
        <v>1.1220000000000001</v>
      </c>
      <c r="X473" s="1">
        <v>8.9989433999999999</v>
      </c>
      <c r="AE473" s="1">
        <v>67.343000000000004</v>
      </c>
    </row>
    <row r="474" spans="1:33" x14ac:dyDescent="0.2">
      <c r="A474" s="1" t="s">
        <v>627</v>
      </c>
      <c r="B474" s="1" t="s">
        <v>628</v>
      </c>
      <c r="C474" s="1" t="s">
        <v>629</v>
      </c>
      <c r="D474" s="1">
        <v>98</v>
      </c>
      <c r="E474" s="1" t="s">
        <v>33</v>
      </c>
      <c r="F474" s="1" t="s">
        <v>630</v>
      </c>
      <c r="G474" s="1" t="s">
        <v>43</v>
      </c>
      <c r="H474" s="1" t="s">
        <v>298</v>
      </c>
      <c r="I474" s="1" t="s">
        <v>36</v>
      </c>
      <c r="J474" s="1" t="s">
        <v>44</v>
      </c>
      <c r="K474" s="1">
        <v>2</v>
      </c>
      <c r="L474" s="1">
        <v>93.8</v>
      </c>
      <c r="M474" s="1">
        <v>113.7</v>
      </c>
      <c r="N474" s="1">
        <v>22.1</v>
      </c>
      <c r="O474" s="1">
        <v>3559</v>
      </c>
      <c r="P474" s="1">
        <v>2632</v>
      </c>
      <c r="Q474" s="1" t="s">
        <v>320</v>
      </c>
      <c r="R474" s="1" t="s">
        <v>779</v>
      </c>
      <c r="S474" s="1">
        <v>66.84</v>
      </c>
      <c r="T474" s="1">
        <v>0.73874859999999998</v>
      </c>
      <c r="U474" s="1">
        <v>-1.2</v>
      </c>
      <c r="W474" s="1">
        <v>1.1220000000000001</v>
      </c>
      <c r="X474" s="1">
        <v>9.0013302999999993</v>
      </c>
      <c r="AE474" s="1">
        <v>67.361000000000004</v>
      </c>
    </row>
    <row r="475" spans="1:33" x14ac:dyDescent="0.2">
      <c r="A475" s="1" t="s">
        <v>627</v>
      </c>
      <c r="B475" s="1" t="s">
        <v>628</v>
      </c>
      <c r="C475" s="1" t="s">
        <v>629</v>
      </c>
      <c r="D475" s="1">
        <v>98</v>
      </c>
      <c r="E475" s="1" t="s">
        <v>33</v>
      </c>
      <c r="F475" s="1" t="s">
        <v>630</v>
      </c>
      <c r="G475" s="1" t="s">
        <v>43</v>
      </c>
      <c r="H475" s="1" t="s">
        <v>298</v>
      </c>
      <c r="I475" s="1" t="s">
        <v>36</v>
      </c>
      <c r="J475" s="1" t="s">
        <v>44</v>
      </c>
      <c r="K475" s="1">
        <v>3</v>
      </c>
      <c r="L475" s="1">
        <v>157.6</v>
      </c>
      <c r="M475" s="1">
        <v>180.2</v>
      </c>
      <c r="N475" s="1">
        <v>70.2</v>
      </c>
      <c r="O475" s="1">
        <v>4718</v>
      </c>
      <c r="P475" s="1">
        <v>3594</v>
      </c>
      <c r="Q475" s="1" t="s">
        <v>320</v>
      </c>
      <c r="R475" s="1" t="s">
        <v>631</v>
      </c>
      <c r="S475" s="1">
        <v>86.873999999999995</v>
      </c>
      <c r="T475" s="1">
        <v>0.76102650000000005</v>
      </c>
      <c r="U475" s="1">
        <v>28.92</v>
      </c>
      <c r="W475" s="1">
        <v>1.1220000000000001</v>
      </c>
      <c r="X475" s="1">
        <v>11.7053338</v>
      </c>
      <c r="AE475" s="1">
        <v>87.596000000000004</v>
      </c>
    </row>
    <row r="476" spans="1:33" x14ac:dyDescent="0.2">
      <c r="A476" s="1" t="s">
        <v>627</v>
      </c>
      <c r="B476" s="1" t="s">
        <v>628</v>
      </c>
      <c r="C476" s="1" t="s">
        <v>629</v>
      </c>
      <c r="D476" s="1">
        <v>98</v>
      </c>
      <c r="E476" s="1" t="s">
        <v>33</v>
      </c>
      <c r="F476" s="1" t="s">
        <v>630</v>
      </c>
      <c r="G476" s="1" t="s">
        <v>43</v>
      </c>
      <c r="H476" s="1" t="s">
        <v>298</v>
      </c>
      <c r="I476" s="1" t="s">
        <v>36</v>
      </c>
      <c r="J476" s="1" t="s">
        <v>44</v>
      </c>
      <c r="K476" s="1">
        <v>4</v>
      </c>
      <c r="L476" s="1">
        <v>272.10000000000002</v>
      </c>
      <c r="M476" s="1">
        <v>290.7</v>
      </c>
      <c r="N476" s="1">
        <v>71.400000000000006</v>
      </c>
      <c r="W476" s="1">
        <v>1.1220000000000001</v>
      </c>
      <c r="X476" s="1">
        <v>42.732746400000003</v>
      </c>
      <c r="Y476" s="1">
        <v>3044</v>
      </c>
      <c r="Z476" s="1">
        <v>3750</v>
      </c>
      <c r="AA476" s="1">
        <v>4319</v>
      </c>
      <c r="AB476" s="1" t="s">
        <v>339</v>
      </c>
      <c r="AC476" s="1" t="s">
        <v>301</v>
      </c>
      <c r="AD476" s="1">
        <v>63.829000000000001</v>
      </c>
      <c r="AE476" s="1">
        <v>64.881</v>
      </c>
      <c r="AF476" s="1">
        <v>1.2227113000000001</v>
      </c>
      <c r="AG476" s="1">
        <v>17.187000000000001</v>
      </c>
    </row>
    <row r="477" spans="1:33" x14ac:dyDescent="0.2">
      <c r="A477" s="1" t="s">
        <v>627</v>
      </c>
      <c r="B477" s="1" t="s">
        <v>628</v>
      </c>
      <c r="C477" s="1" t="s">
        <v>629</v>
      </c>
      <c r="D477" s="1">
        <v>98</v>
      </c>
      <c r="E477" s="1" t="s">
        <v>33</v>
      </c>
      <c r="F477" s="1" t="s">
        <v>630</v>
      </c>
      <c r="G477" s="1" t="s">
        <v>43</v>
      </c>
      <c r="H477" s="1" t="s">
        <v>298</v>
      </c>
      <c r="I477" s="1" t="s">
        <v>36</v>
      </c>
      <c r="J477" s="1" t="s">
        <v>44</v>
      </c>
      <c r="K477" s="1">
        <v>5</v>
      </c>
      <c r="L477" s="1">
        <v>384</v>
      </c>
      <c r="M477" s="1">
        <v>387</v>
      </c>
      <c r="N477" s="1">
        <v>22.4</v>
      </c>
      <c r="W477" s="1">
        <v>1.1220000000000001</v>
      </c>
      <c r="X477" s="1">
        <v>58.950395700000001</v>
      </c>
      <c r="Y477" s="1">
        <v>4712</v>
      </c>
      <c r="Z477" s="1">
        <v>5518</v>
      </c>
      <c r="AA477" s="1">
        <v>6594</v>
      </c>
      <c r="AB477" s="1" t="s">
        <v>60</v>
      </c>
      <c r="AC477" s="1" t="s">
        <v>387</v>
      </c>
      <c r="AD477" s="1">
        <v>88.03</v>
      </c>
      <c r="AE477" s="1">
        <v>89.430999999999997</v>
      </c>
      <c r="AF477" s="1">
        <v>1.1709407999999999</v>
      </c>
      <c r="AG477" s="1">
        <v>-28.41</v>
      </c>
    </row>
    <row r="478" spans="1:33" x14ac:dyDescent="0.2">
      <c r="A478" s="1" t="s">
        <v>627</v>
      </c>
      <c r="B478" s="1" t="s">
        <v>632</v>
      </c>
      <c r="C478" s="1" t="s">
        <v>633</v>
      </c>
      <c r="D478" s="1">
        <v>99</v>
      </c>
      <c r="E478" s="1" t="s">
        <v>33</v>
      </c>
      <c r="F478" s="1" t="s">
        <v>634</v>
      </c>
      <c r="G478" s="1" t="s">
        <v>51</v>
      </c>
      <c r="H478" s="1" t="s">
        <v>298</v>
      </c>
      <c r="I478" s="1" t="s">
        <v>36</v>
      </c>
      <c r="J478" s="1" t="s">
        <v>52</v>
      </c>
      <c r="K478" s="1">
        <v>1</v>
      </c>
      <c r="L478" s="1">
        <v>23.6</v>
      </c>
      <c r="M478" s="1">
        <v>41.7</v>
      </c>
      <c r="N478" s="1">
        <v>22.4</v>
      </c>
      <c r="O478" s="1">
        <v>3503</v>
      </c>
      <c r="P478" s="1">
        <v>2588</v>
      </c>
      <c r="Q478" s="1" t="s">
        <v>328</v>
      </c>
      <c r="R478" s="1" t="s">
        <v>262</v>
      </c>
      <c r="S478" s="1">
        <v>66.253</v>
      </c>
      <c r="T478" s="1">
        <v>0.73876810000000004</v>
      </c>
      <c r="U478" s="1">
        <v>-1.155</v>
      </c>
      <c r="W478" s="1">
        <v>0.6</v>
      </c>
      <c r="X478" s="1">
        <v>16.684396700000001</v>
      </c>
      <c r="AE478" s="1">
        <v>66.768000000000001</v>
      </c>
    </row>
    <row r="479" spans="1:33" x14ac:dyDescent="0.2">
      <c r="A479" s="1" t="s">
        <v>627</v>
      </c>
      <c r="B479" s="1" t="s">
        <v>632</v>
      </c>
      <c r="C479" s="1" t="s">
        <v>633</v>
      </c>
      <c r="D479" s="1">
        <v>99</v>
      </c>
      <c r="E479" s="1" t="s">
        <v>33</v>
      </c>
      <c r="F479" s="1" t="s">
        <v>634</v>
      </c>
      <c r="G479" s="1" t="s">
        <v>51</v>
      </c>
      <c r="H479" s="1" t="s">
        <v>298</v>
      </c>
      <c r="I479" s="1" t="s">
        <v>36</v>
      </c>
      <c r="J479" s="1" t="s">
        <v>52</v>
      </c>
      <c r="K479" s="1">
        <v>2</v>
      </c>
      <c r="L479" s="1">
        <v>93.7</v>
      </c>
      <c r="M479" s="1">
        <v>95.9</v>
      </c>
      <c r="N479" s="1">
        <v>22.4</v>
      </c>
      <c r="O479" s="1">
        <v>3530</v>
      </c>
      <c r="P479" s="1">
        <v>2609</v>
      </c>
      <c r="Q479" s="1" t="s">
        <v>324</v>
      </c>
      <c r="R479" s="1" t="s">
        <v>40</v>
      </c>
      <c r="S479" s="1">
        <v>66.590999999999994</v>
      </c>
      <c r="T479" s="1">
        <v>0.73873469999999997</v>
      </c>
      <c r="U479" s="1">
        <v>-1.2</v>
      </c>
      <c r="W479" s="1">
        <v>0.6</v>
      </c>
      <c r="X479" s="1">
        <v>16.7696836</v>
      </c>
      <c r="AE479" s="1">
        <v>67.11</v>
      </c>
    </row>
    <row r="480" spans="1:33" x14ac:dyDescent="0.2">
      <c r="A480" s="1" t="s">
        <v>627</v>
      </c>
      <c r="B480" s="1" t="s">
        <v>632</v>
      </c>
      <c r="C480" s="1" t="s">
        <v>633</v>
      </c>
      <c r="D480" s="1">
        <v>99</v>
      </c>
      <c r="E480" s="1" t="s">
        <v>33</v>
      </c>
      <c r="F480" s="1" t="s">
        <v>634</v>
      </c>
      <c r="G480" s="1" t="s">
        <v>51</v>
      </c>
      <c r="H480" s="1" t="s">
        <v>298</v>
      </c>
      <c r="I480" s="1" t="s">
        <v>36</v>
      </c>
      <c r="J480" s="1" t="s">
        <v>52</v>
      </c>
      <c r="K480" s="1">
        <v>3</v>
      </c>
      <c r="L480" s="1">
        <v>158.1</v>
      </c>
      <c r="M480" s="1">
        <v>179.9</v>
      </c>
      <c r="N480" s="1">
        <v>63.6</v>
      </c>
      <c r="O480" s="1">
        <v>1653</v>
      </c>
      <c r="P480" s="1">
        <v>1290</v>
      </c>
      <c r="Q480" s="1" t="s">
        <v>323</v>
      </c>
      <c r="R480" s="1" t="s">
        <v>263</v>
      </c>
      <c r="S480" s="1">
        <v>30.960999999999999</v>
      </c>
      <c r="T480" s="1">
        <v>0.77935770000000004</v>
      </c>
      <c r="U480" s="1">
        <v>53.723999999999997</v>
      </c>
      <c r="W480" s="1">
        <v>0.6</v>
      </c>
      <c r="X480" s="1">
        <v>7.8036059</v>
      </c>
      <c r="AE480" s="1">
        <v>31.228999999999999</v>
      </c>
    </row>
    <row r="481" spans="1:33" x14ac:dyDescent="0.2">
      <c r="A481" s="1" t="s">
        <v>627</v>
      </c>
      <c r="B481" s="1" t="s">
        <v>632</v>
      </c>
      <c r="C481" s="1" t="s">
        <v>633</v>
      </c>
      <c r="D481" s="1">
        <v>99</v>
      </c>
      <c r="E481" s="1" t="s">
        <v>33</v>
      </c>
      <c r="F481" s="1" t="s">
        <v>634</v>
      </c>
      <c r="G481" s="1" t="s">
        <v>51</v>
      </c>
      <c r="H481" s="1" t="s">
        <v>298</v>
      </c>
      <c r="I481" s="1" t="s">
        <v>36</v>
      </c>
      <c r="J481" s="1" t="s">
        <v>52</v>
      </c>
      <c r="K481" s="1">
        <v>4</v>
      </c>
      <c r="L481" s="1">
        <v>272.7</v>
      </c>
      <c r="M481" s="1">
        <v>295.3</v>
      </c>
      <c r="N481" s="1">
        <v>65.5</v>
      </c>
      <c r="W481" s="1">
        <v>0.6</v>
      </c>
      <c r="X481" s="1">
        <v>31.7910468</v>
      </c>
      <c r="Y481" s="1">
        <v>1234</v>
      </c>
      <c r="Z481" s="1">
        <v>1603</v>
      </c>
      <c r="AA481" s="1">
        <v>1758</v>
      </c>
      <c r="AB481" s="1" t="s">
        <v>340</v>
      </c>
      <c r="AC481" s="1" t="s">
        <v>301</v>
      </c>
      <c r="AD481" s="1">
        <v>25.49</v>
      </c>
      <c r="AE481" s="1">
        <v>25.928999999999998</v>
      </c>
      <c r="AF481" s="1">
        <v>1.2950462</v>
      </c>
      <c r="AG481" s="1">
        <v>81.704999999999998</v>
      </c>
    </row>
    <row r="482" spans="1:33" x14ac:dyDescent="0.2">
      <c r="A482" s="1" t="s">
        <v>627</v>
      </c>
      <c r="B482" s="1" t="s">
        <v>632</v>
      </c>
      <c r="C482" s="1" t="s">
        <v>633</v>
      </c>
      <c r="D482" s="1">
        <v>99</v>
      </c>
      <c r="E482" s="1" t="s">
        <v>33</v>
      </c>
      <c r="F482" s="1" t="s">
        <v>634</v>
      </c>
      <c r="G482" s="1" t="s">
        <v>51</v>
      </c>
      <c r="H482" s="1" t="s">
        <v>298</v>
      </c>
      <c r="I482" s="1" t="s">
        <v>36</v>
      </c>
      <c r="J482" s="1" t="s">
        <v>52</v>
      </c>
      <c r="K482" s="1">
        <v>5</v>
      </c>
      <c r="L482" s="1">
        <v>383.9</v>
      </c>
      <c r="M482" s="1">
        <v>403.7</v>
      </c>
      <c r="N482" s="1">
        <v>22.4</v>
      </c>
      <c r="W482" s="1">
        <v>0.6</v>
      </c>
      <c r="X482" s="1">
        <v>110.8888055</v>
      </c>
      <c r="Y482" s="1">
        <v>4760</v>
      </c>
      <c r="Z482" s="1">
        <v>5582</v>
      </c>
      <c r="AA482" s="1">
        <v>6645</v>
      </c>
      <c r="AB482" s="1" t="s">
        <v>76</v>
      </c>
      <c r="AC482" s="1" t="s">
        <v>358</v>
      </c>
      <c r="AD482" s="1">
        <v>88.55</v>
      </c>
      <c r="AE482" s="1">
        <v>89.957999999999998</v>
      </c>
      <c r="AF482" s="1">
        <v>1.1707415000000001</v>
      </c>
      <c r="AG482" s="1">
        <v>-28.41</v>
      </c>
    </row>
    <row r="483" spans="1:33" x14ac:dyDescent="0.2">
      <c r="A483" s="1" t="s">
        <v>627</v>
      </c>
      <c r="B483" s="1" t="s">
        <v>635</v>
      </c>
      <c r="C483" s="1" t="s">
        <v>636</v>
      </c>
      <c r="D483" s="1">
        <v>100</v>
      </c>
      <c r="E483" s="1" t="s">
        <v>33</v>
      </c>
      <c r="F483" s="1" t="s">
        <v>637</v>
      </c>
      <c r="G483" s="1" t="s">
        <v>57</v>
      </c>
      <c r="H483" s="1" t="s">
        <v>298</v>
      </c>
      <c r="I483" s="1" t="s">
        <v>36</v>
      </c>
      <c r="J483" s="1" t="s">
        <v>58</v>
      </c>
      <c r="K483" s="1">
        <v>1</v>
      </c>
      <c r="L483" s="1">
        <v>23.7</v>
      </c>
      <c r="M483" s="1">
        <v>43.5</v>
      </c>
      <c r="N483" s="1">
        <v>22.4</v>
      </c>
      <c r="O483" s="1">
        <v>3501</v>
      </c>
      <c r="P483" s="1">
        <v>2587</v>
      </c>
      <c r="Q483" s="1" t="s">
        <v>326</v>
      </c>
      <c r="R483" s="1" t="s">
        <v>299</v>
      </c>
      <c r="S483" s="1">
        <v>66.177999999999997</v>
      </c>
      <c r="T483" s="1">
        <v>0.73871629999999999</v>
      </c>
      <c r="U483" s="1">
        <v>-1.1359999999999999</v>
      </c>
      <c r="W483" s="1">
        <v>1.48</v>
      </c>
      <c r="X483" s="1">
        <v>6.7562601999999998</v>
      </c>
      <c r="AE483" s="1">
        <v>66.692999999999998</v>
      </c>
    </row>
    <row r="484" spans="1:33" x14ac:dyDescent="0.2">
      <c r="A484" s="1" t="s">
        <v>627</v>
      </c>
      <c r="B484" s="1" t="s">
        <v>635</v>
      </c>
      <c r="C484" s="1" t="s">
        <v>636</v>
      </c>
      <c r="D484" s="1">
        <v>100</v>
      </c>
      <c r="E484" s="1" t="s">
        <v>33</v>
      </c>
      <c r="F484" s="1" t="s">
        <v>637</v>
      </c>
      <c r="G484" s="1" t="s">
        <v>57</v>
      </c>
      <c r="H484" s="1" t="s">
        <v>298</v>
      </c>
      <c r="I484" s="1" t="s">
        <v>36</v>
      </c>
      <c r="J484" s="1" t="s">
        <v>58</v>
      </c>
      <c r="K484" s="1">
        <v>2</v>
      </c>
      <c r="L484" s="1">
        <v>93.9</v>
      </c>
      <c r="M484" s="1">
        <v>95.9</v>
      </c>
      <c r="N484" s="1">
        <v>22.1</v>
      </c>
      <c r="O484" s="1">
        <v>3537</v>
      </c>
      <c r="P484" s="1">
        <v>2614</v>
      </c>
      <c r="Q484" s="1" t="s">
        <v>323</v>
      </c>
      <c r="R484" s="1" t="s">
        <v>302</v>
      </c>
      <c r="S484" s="1">
        <v>66.590999999999994</v>
      </c>
      <c r="T484" s="1">
        <v>0.73866889999999996</v>
      </c>
      <c r="U484" s="1">
        <v>-1.2</v>
      </c>
      <c r="W484" s="1">
        <v>1.48</v>
      </c>
      <c r="X484" s="1">
        <v>6.7984450000000001</v>
      </c>
      <c r="AE484" s="1">
        <v>67.108999999999995</v>
      </c>
    </row>
    <row r="485" spans="1:33" x14ac:dyDescent="0.2">
      <c r="A485" s="1" t="s">
        <v>627</v>
      </c>
      <c r="B485" s="1" t="s">
        <v>635</v>
      </c>
      <c r="C485" s="1" t="s">
        <v>636</v>
      </c>
      <c r="D485" s="1">
        <v>100</v>
      </c>
      <c r="E485" s="1" t="s">
        <v>33</v>
      </c>
      <c r="F485" s="1" t="s">
        <v>637</v>
      </c>
      <c r="G485" s="1" t="s">
        <v>57</v>
      </c>
      <c r="H485" s="1" t="s">
        <v>298</v>
      </c>
      <c r="I485" s="1" t="s">
        <v>36</v>
      </c>
      <c r="J485" s="1" t="s">
        <v>58</v>
      </c>
      <c r="K485" s="1">
        <v>3</v>
      </c>
      <c r="L485" s="1">
        <v>157.6</v>
      </c>
      <c r="M485" s="1">
        <v>180.1</v>
      </c>
      <c r="N485" s="1">
        <v>69.400000000000006</v>
      </c>
      <c r="O485" s="1">
        <v>5186</v>
      </c>
      <c r="P485" s="1">
        <v>3971</v>
      </c>
      <c r="Q485" s="1" t="s">
        <v>313</v>
      </c>
      <c r="R485" s="1" t="s">
        <v>40</v>
      </c>
      <c r="S485" s="1">
        <v>93.168999999999997</v>
      </c>
      <c r="T485" s="1">
        <v>0.76503429999999994</v>
      </c>
      <c r="U485" s="1">
        <v>34.450000000000003</v>
      </c>
      <c r="W485" s="1">
        <v>1.48</v>
      </c>
      <c r="X485" s="1">
        <v>9.5173701000000008</v>
      </c>
      <c r="AE485" s="1">
        <v>93.947999999999993</v>
      </c>
    </row>
    <row r="486" spans="1:33" x14ac:dyDescent="0.2">
      <c r="A486" s="1" t="s">
        <v>627</v>
      </c>
      <c r="B486" s="1" t="s">
        <v>635</v>
      </c>
      <c r="C486" s="1" t="s">
        <v>636</v>
      </c>
      <c r="D486" s="1">
        <v>100</v>
      </c>
      <c r="E486" s="1" t="s">
        <v>33</v>
      </c>
      <c r="F486" s="1" t="s">
        <v>637</v>
      </c>
      <c r="G486" s="1" t="s">
        <v>57</v>
      </c>
      <c r="H486" s="1" t="s">
        <v>298</v>
      </c>
      <c r="I486" s="1" t="s">
        <v>36</v>
      </c>
      <c r="J486" s="1" t="s">
        <v>58</v>
      </c>
      <c r="K486" s="1">
        <v>4</v>
      </c>
      <c r="L486" s="1">
        <v>271.8</v>
      </c>
      <c r="M486" s="1">
        <v>288.60000000000002</v>
      </c>
      <c r="N486" s="1">
        <v>72.099999999999994</v>
      </c>
      <c r="W486" s="1">
        <v>1.48</v>
      </c>
      <c r="X486" s="1">
        <v>42.212105200000003</v>
      </c>
      <c r="Y486" s="1">
        <v>3970</v>
      </c>
      <c r="Z486" s="1">
        <v>4997</v>
      </c>
      <c r="AA486" s="1">
        <v>5636</v>
      </c>
      <c r="AB486" s="1" t="s">
        <v>340</v>
      </c>
      <c r="AC486" s="1" t="s">
        <v>76</v>
      </c>
      <c r="AD486" s="1">
        <v>83.091999999999999</v>
      </c>
      <c r="AE486" s="1">
        <v>84.481999999999999</v>
      </c>
      <c r="AF486" s="1">
        <v>1.2455560999999999</v>
      </c>
      <c r="AG486" s="1">
        <v>37.823999999999998</v>
      </c>
    </row>
    <row r="487" spans="1:33" x14ac:dyDescent="0.2">
      <c r="A487" s="1" t="s">
        <v>627</v>
      </c>
      <c r="B487" s="1" t="s">
        <v>635</v>
      </c>
      <c r="C487" s="1" t="s">
        <v>636</v>
      </c>
      <c r="D487" s="1">
        <v>100</v>
      </c>
      <c r="E487" s="1" t="s">
        <v>33</v>
      </c>
      <c r="F487" s="1" t="s">
        <v>637</v>
      </c>
      <c r="G487" s="1" t="s">
        <v>57</v>
      </c>
      <c r="H487" s="1" t="s">
        <v>298</v>
      </c>
      <c r="I487" s="1" t="s">
        <v>36</v>
      </c>
      <c r="J487" s="1" t="s">
        <v>58</v>
      </c>
      <c r="K487" s="1">
        <v>5</v>
      </c>
      <c r="L487" s="1">
        <v>384.1</v>
      </c>
      <c r="M487" s="1">
        <v>403.6</v>
      </c>
      <c r="N487" s="1">
        <v>22.1</v>
      </c>
      <c r="W487" s="1">
        <v>1.48</v>
      </c>
      <c r="X487" s="1">
        <v>45.002968099999997</v>
      </c>
      <c r="Y487" s="1">
        <v>4735</v>
      </c>
      <c r="Z487" s="1">
        <v>5545</v>
      </c>
      <c r="AA487" s="1">
        <v>6617</v>
      </c>
      <c r="AB487" s="1" t="s">
        <v>71</v>
      </c>
      <c r="AC487" s="1" t="s">
        <v>371</v>
      </c>
      <c r="AD487" s="1">
        <v>88.644999999999996</v>
      </c>
      <c r="AE487" s="1">
        <v>90.054000000000002</v>
      </c>
      <c r="AF487" s="1">
        <v>1.1705861</v>
      </c>
      <c r="AG487" s="1">
        <v>-28.41</v>
      </c>
    </row>
    <row r="488" spans="1:33" x14ac:dyDescent="0.2">
      <c r="A488" s="1" t="s">
        <v>627</v>
      </c>
      <c r="B488" s="1" t="s">
        <v>638</v>
      </c>
      <c r="C488" s="1" t="s">
        <v>639</v>
      </c>
      <c r="D488" s="1">
        <v>101</v>
      </c>
      <c r="E488" s="1" t="s">
        <v>33</v>
      </c>
      <c r="F488" s="1" t="s">
        <v>640</v>
      </c>
      <c r="G488" s="1" t="s">
        <v>62</v>
      </c>
      <c r="H488" s="1" t="s">
        <v>298</v>
      </c>
      <c r="I488" s="1" t="s">
        <v>36</v>
      </c>
      <c r="J488" s="1" t="s">
        <v>63</v>
      </c>
      <c r="K488" s="1">
        <v>1</v>
      </c>
      <c r="L488" s="1">
        <v>23.9</v>
      </c>
      <c r="M488" s="1">
        <v>43.7</v>
      </c>
      <c r="N488" s="1">
        <v>22.1</v>
      </c>
      <c r="O488" s="1">
        <v>3516</v>
      </c>
      <c r="P488" s="1">
        <v>2597</v>
      </c>
      <c r="Q488" s="1" t="s">
        <v>357</v>
      </c>
      <c r="R488" s="1" t="s">
        <v>310</v>
      </c>
      <c r="S488" s="1">
        <v>66.251999999999995</v>
      </c>
      <c r="T488" s="1">
        <v>0.73871010000000004</v>
      </c>
      <c r="U488" s="1">
        <v>-1.153</v>
      </c>
      <c r="W488" s="1">
        <v>1.2110000000000001</v>
      </c>
      <c r="X488" s="1">
        <v>8.2662393000000005</v>
      </c>
      <c r="AE488" s="1">
        <v>66.766999999999996</v>
      </c>
    </row>
    <row r="489" spans="1:33" x14ac:dyDescent="0.2">
      <c r="A489" s="1" t="s">
        <v>627</v>
      </c>
      <c r="B489" s="1" t="s">
        <v>638</v>
      </c>
      <c r="C489" s="1" t="s">
        <v>639</v>
      </c>
      <c r="D489" s="1">
        <v>101</v>
      </c>
      <c r="E489" s="1" t="s">
        <v>33</v>
      </c>
      <c r="F489" s="1" t="s">
        <v>640</v>
      </c>
      <c r="G489" s="1" t="s">
        <v>62</v>
      </c>
      <c r="H489" s="1" t="s">
        <v>298</v>
      </c>
      <c r="I489" s="1" t="s">
        <v>36</v>
      </c>
      <c r="J489" s="1" t="s">
        <v>63</v>
      </c>
      <c r="K489" s="1">
        <v>2</v>
      </c>
      <c r="L489" s="1">
        <v>93.8</v>
      </c>
      <c r="M489" s="1">
        <v>113.6</v>
      </c>
      <c r="N489" s="1">
        <v>22.1</v>
      </c>
      <c r="O489" s="1">
        <v>3558</v>
      </c>
      <c r="P489" s="1">
        <v>2631</v>
      </c>
      <c r="Q489" s="1" t="s">
        <v>328</v>
      </c>
      <c r="R489" s="1" t="s">
        <v>262</v>
      </c>
      <c r="S489" s="1">
        <v>66.603999999999999</v>
      </c>
      <c r="T489" s="1">
        <v>0.73867510000000003</v>
      </c>
      <c r="U489" s="1">
        <v>-1.2</v>
      </c>
      <c r="W489" s="1">
        <v>1.2110000000000001</v>
      </c>
      <c r="X489" s="1">
        <v>8.3101756000000009</v>
      </c>
      <c r="AE489" s="1">
        <v>67.122</v>
      </c>
    </row>
    <row r="490" spans="1:33" x14ac:dyDescent="0.2">
      <c r="A490" s="1" t="s">
        <v>627</v>
      </c>
      <c r="B490" s="1" t="s">
        <v>638</v>
      </c>
      <c r="C490" s="1" t="s">
        <v>639</v>
      </c>
      <c r="D490" s="1">
        <v>101</v>
      </c>
      <c r="E490" s="1" t="s">
        <v>33</v>
      </c>
      <c r="F490" s="1" t="s">
        <v>640</v>
      </c>
      <c r="G490" s="1" t="s">
        <v>62</v>
      </c>
      <c r="H490" s="1" t="s">
        <v>298</v>
      </c>
      <c r="I490" s="1" t="s">
        <v>36</v>
      </c>
      <c r="J490" s="1" t="s">
        <v>63</v>
      </c>
      <c r="K490" s="1">
        <v>3</v>
      </c>
      <c r="L490" s="1">
        <v>157.30000000000001</v>
      </c>
      <c r="M490" s="1">
        <v>179.8</v>
      </c>
      <c r="N490" s="1">
        <v>68.900000000000006</v>
      </c>
      <c r="O490" s="1">
        <v>5173</v>
      </c>
      <c r="P490" s="1">
        <v>3879</v>
      </c>
      <c r="Q490" s="1" t="s">
        <v>324</v>
      </c>
      <c r="R490" s="1" t="s">
        <v>75</v>
      </c>
      <c r="S490" s="1">
        <v>93.055999999999997</v>
      </c>
      <c r="T490" s="1">
        <v>0.74903339999999996</v>
      </c>
      <c r="U490" s="1">
        <v>12.805999999999999</v>
      </c>
      <c r="W490" s="1">
        <v>1.2110000000000001</v>
      </c>
      <c r="X490" s="1">
        <v>11.6154768</v>
      </c>
      <c r="AE490" s="1">
        <v>93.819000000000003</v>
      </c>
    </row>
    <row r="491" spans="1:33" x14ac:dyDescent="0.2">
      <c r="A491" s="1" t="s">
        <v>627</v>
      </c>
      <c r="B491" s="1" t="s">
        <v>638</v>
      </c>
      <c r="C491" s="1" t="s">
        <v>639</v>
      </c>
      <c r="D491" s="1">
        <v>101</v>
      </c>
      <c r="E491" s="1" t="s">
        <v>33</v>
      </c>
      <c r="F491" s="1" t="s">
        <v>640</v>
      </c>
      <c r="G491" s="1" t="s">
        <v>62</v>
      </c>
      <c r="H491" s="1" t="s">
        <v>298</v>
      </c>
      <c r="I491" s="1" t="s">
        <v>36</v>
      </c>
      <c r="J491" s="1" t="s">
        <v>63</v>
      </c>
      <c r="K491" s="1">
        <v>4</v>
      </c>
      <c r="L491" s="1">
        <v>271.5</v>
      </c>
      <c r="M491" s="1">
        <v>289.5</v>
      </c>
      <c r="N491" s="1">
        <v>70.900000000000006</v>
      </c>
      <c r="W491" s="1">
        <v>1.2110000000000001</v>
      </c>
      <c r="X491" s="1">
        <v>43.730967800000002</v>
      </c>
      <c r="Y491" s="1">
        <v>3401</v>
      </c>
      <c r="Z491" s="1">
        <v>4066</v>
      </c>
      <c r="AA491" s="1">
        <v>4830</v>
      </c>
      <c r="AB491" s="1" t="s">
        <v>48</v>
      </c>
      <c r="AC491" s="1" t="s">
        <v>76</v>
      </c>
      <c r="AD491" s="1">
        <v>70.506</v>
      </c>
      <c r="AE491" s="1">
        <v>71.643000000000001</v>
      </c>
      <c r="AF491" s="1">
        <v>1.1855785999999999</v>
      </c>
      <c r="AG491" s="1">
        <v>-15.696</v>
      </c>
    </row>
    <row r="492" spans="1:33" x14ac:dyDescent="0.2">
      <c r="A492" s="1" t="s">
        <v>627</v>
      </c>
      <c r="B492" s="1" t="s">
        <v>638</v>
      </c>
      <c r="C492" s="1" t="s">
        <v>639</v>
      </c>
      <c r="D492" s="1">
        <v>101</v>
      </c>
      <c r="E492" s="1" t="s">
        <v>33</v>
      </c>
      <c r="F492" s="1" t="s">
        <v>640</v>
      </c>
      <c r="G492" s="1" t="s">
        <v>62</v>
      </c>
      <c r="H492" s="1" t="s">
        <v>298</v>
      </c>
      <c r="I492" s="1" t="s">
        <v>36</v>
      </c>
      <c r="J492" s="1" t="s">
        <v>63</v>
      </c>
      <c r="K492" s="1">
        <v>5</v>
      </c>
      <c r="L492" s="1">
        <v>383.9</v>
      </c>
      <c r="M492" s="1">
        <v>403.7</v>
      </c>
      <c r="N492" s="1">
        <v>22.4</v>
      </c>
      <c r="W492" s="1">
        <v>1.2110000000000001</v>
      </c>
      <c r="X492" s="1">
        <v>55.076725600000003</v>
      </c>
      <c r="Y492" s="1">
        <v>4779</v>
      </c>
      <c r="Z492" s="1">
        <v>5604</v>
      </c>
      <c r="AA492" s="1">
        <v>6670</v>
      </c>
      <c r="AB492" s="1" t="s">
        <v>77</v>
      </c>
      <c r="AC492" s="1" t="s">
        <v>351</v>
      </c>
      <c r="AD492" s="1">
        <v>88.769000000000005</v>
      </c>
      <c r="AE492" s="1">
        <v>90.18</v>
      </c>
      <c r="AF492" s="1">
        <v>1.1706052</v>
      </c>
      <c r="AG492" s="1">
        <v>-28.41</v>
      </c>
    </row>
    <row r="493" spans="1:33" x14ac:dyDescent="0.2">
      <c r="A493" s="1" t="s">
        <v>627</v>
      </c>
      <c r="B493" s="1" t="s">
        <v>641</v>
      </c>
      <c r="C493" s="1" t="s">
        <v>642</v>
      </c>
      <c r="D493" s="1">
        <v>102</v>
      </c>
      <c r="E493" s="1" t="s">
        <v>33</v>
      </c>
      <c r="F493" s="1" t="s">
        <v>643</v>
      </c>
      <c r="G493" s="1" t="s">
        <v>64</v>
      </c>
      <c r="H493" s="1" t="s">
        <v>298</v>
      </c>
      <c r="I493" s="1" t="s">
        <v>36</v>
      </c>
      <c r="J493" s="1" t="s">
        <v>65</v>
      </c>
      <c r="K493" s="1">
        <v>1</v>
      </c>
      <c r="L493" s="1">
        <v>23.9</v>
      </c>
      <c r="M493" s="1">
        <v>43.7</v>
      </c>
      <c r="N493" s="1">
        <v>22.1</v>
      </c>
      <c r="O493" s="1">
        <v>3549</v>
      </c>
      <c r="P493" s="1">
        <v>2625</v>
      </c>
      <c r="Q493" s="1" t="s">
        <v>357</v>
      </c>
      <c r="R493" s="1" t="s">
        <v>310</v>
      </c>
      <c r="S493" s="1">
        <v>66.474999999999994</v>
      </c>
      <c r="T493" s="1">
        <v>0.73868339999999999</v>
      </c>
      <c r="U493" s="1">
        <v>-1.161</v>
      </c>
      <c r="W493" s="1">
        <v>0.27500000000000002</v>
      </c>
      <c r="X493" s="1">
        <v>36.524264600000002</v>
      </c>
      <c r="AE493" s="1">
        <v>66.992000000000004</v>
      </c>
    </row>
    <row r="494" spans="1:33" x14ac:dyDescent="0.2">
      <c r="A494" s="1" t="s">
        <v>627</v>
      </c>
      <c r="B494" s="1" t="s">
        <v>641</v>
      </c>
      <c r="C494" s="1" t="s">
        <v>642</v>
      </c>
      <c r="D494" s="1">
        <v>102</v>
      </c>
      <c r="E494" s="1" t="s">
        <v>33</v>
      </c>
      <c r="F494" s="1" t="s">
        <v>643</v>
      </c>
      <c r="G494" s="1" t="s">
        <v>64</v>
      </c>
      <c r="H494" s="1" t="s">
        <v>298</v>
      </c>
      <c r="I494" s="1" t="s">
        <v>36</v>
      </c>
      <c r="J494" s="1" t="s">
        <v>65</v>
      </c>
      <c r="K494" s="1">
        <v>2</v>
      </c>
      <c r="L494" s="1">
        <v>93.8</v>
      </c>
      <c r="M494" s="1">
        <v>113.6</v>
      </c>
      <c r="N494" s="1">
        <v>22.1</v>
      </c>
      <c r="O494" s="1">
        <v>3570</v>
      </c>
      <c r="P494" s="1">
        <v>2639</v>
      </c>
      <c r="Q494" s="1" t="s">
        <v>328</v>
      </c>
      <c r="R494" s="1" t="s">
        <v>262</v>
      </c>
      <c r="S494" s="1">
        <v>66.86</v>
      </c>
      <c r="T494" s="1">
        <v>0.73865429999999999</v>
      </c>
      <c r="U494" s="1">
        <v>-1.2</v>
      </c>
      <c r="W494" s="1">
        <v>0.27500000000000002</v>
      </c>
      <c r="X494" s="1">
        <v>36.735948</v>
      </c>
      <c r="AE494" s="1">
        <v>67.38</v>
      </c>
    </row>
    <row r="495" spans="1:33" x14ac:dyDescent="0.2">
      <c r="A495" s="1" t="s">
        <v>627</v>
      </c>
      <c r="B495" s="1" t="s">
        <v>641</v>
      </c>
      <c r="C495" s="1" t="s">
        <v>642</v>
      </c>
      <c r="D495" s="1">
        <v>102</v>
      </c>
      <c r="E495" s="1" t="s">
        <v>33</v>
      </c>
      <c r="F495" s="1" t="s">
        <v>643</v>
      </c>
      <c r="G495" s="1" t="s">
        <v>64</v>
      </c>
      <c r="H495" s="1" t="s">
        <v>298</v>
      </c>
      <c r="I495" s="1" t="s">
        <v>36</v>
      </c>
      <c r="J495" s="1" t="s">
        <v>65</v>
      </c>
      <c r="K495" s="1">
        <v>3</v>
      </c>
      <c r="L495" s="1">
        <v>158.6</v>
      </c>
      <c r="M495" s="1">
        <v>179.7</v>
      </c>
      <c r="N495" s="1">
        <v>58.2</v>
      </c>
      <c r="O495" s="1">
        <v>821</v>
      </c>
      <c r="P495" s="1">
        <v>637</v>
      </c>
      <c r="Q495" s="1" t="s">
        <v>324</v>
      </c>
      <c r="R495" s="1" t="s">
        <v>75</v>
      </c>
      <c r="S495" s="1">
        <v>14.98</v>
      </c>
      <c r="T495" s="1">
        <v>0.77534210000000003</v>
      </c>
      <c r="U495" s="1">
        <v>48.408999999999999</v>
      </c>
      <c r="W495" s="1">
        <v>0.27500000000000002</v>
      </c>
      <c r="X495" s="1">
        <v>8.2386379000000005</v>
      </c>
      <c r="AE495" s="1">
        <v>15.111000000000001</v>
      </c>
    </row>
    <row r="496" spans="1:33" x14ac:dyDescent="0.2">
      <c r="A496" s="1" t="s">
        <v>627</v>
      </c>
      <c r="B496" s="1" t="s">
        <v>641</v>
      </c>
      <c r="C496" s="1" t="s">
        <v>642</v>
      </c>
      <c r="D496" s="1">
        <v>102</v>
      </c>
      <c r="E496" s="1" t="s">
        <v>33</v>
      </c>
      <c r="F496" s="1" t="s">
        <v>643</v>
      </c>
      <c r="G496" s="1" t="s">
        <v>64</v>
      </c>
      <c r="H496" s="1" t="s">
        <v>298</v>
      </c>
      <c r="I496" s="1" t="s">
        <v>36</v>
      </c>
      <c r="J496" s="1" t="s">
        <v>65</v>
      </c>
      <c r="K496" s="1">
        <v>4</v>
      </c>
      <c r="L496" s="1">
        <v>273.39999999999998</v>
      </c>
      <c r="M496" s="1">
        <v>297</v>
      </c>
      <c r="N496" s="1">
        <v>60.7</v>
      </c>
      <c r="W496" s="1">
        <v>0.27500000000000002</v>
      </c>
      <c r="X496" s="1">
        <v>37.4166551</v>
      </c>
      <c r="Y496" s="1">
        <v>688</v>
      </c>
      <c r="Z496" s="1">
        <v>872</v>
      </c>
      <c r="AA496" s="1">
        <v>983</v>
      </c>
      <c r="AB496" s="1" t="s">
        <v>340</v>
      </c>
      <c r="AC496" s="1" t="s">
        <v>76</v>
      </c>
      <c r="AD496" s="1">
        <v>13.842000000000001</v>
      </c>
      <c r="AE496" s="1">
        <v>14.077</v>
      </c>
      <c r="AF496" s="1">
        <v>1.2653308999999999</v>
      </c>
      <c r="AG496" s="1">
        <v>55.125999999999998</v>
      </c>
    </row>
    <row r="497" spans="1:33" x14ac:dyDescent="0.2">
      <c r="A497" s="1" t="s">
        <v>627</v>
      </c>
      <c r="B497" s="1" t="s">
        <v>641</v>
      </c>
      <c r="C497" s="1" t="s">
        <v>642</v>
      </c>
      <c r="D497" s="1">
        <v>102</v>
      </c>
      <c r="E497" s="1" t="s">
        <v>33</v>
      </c>
      <c r="F497" s="1" t="s">
        <v>643</v>
      </c>
      <c r="G497" s="1" t="s">
        <v>64</v>
      </c>
      <c r="H497" s="1" t="s">
        <v>298</v>
      </c>
      <c r="I497" s="1" t="s">
        <v>36</v>
      </c>
      <c r="J497" s="1" t="s">
        <v>65</v>
      </c>
      <c r="K497" s="1">
        <v>5</v>
      </c>
      <c r="L497" s="1">
        <v>383.9</v>
      </c>
      <c r="M497" s="1">
        <v>403.7</v>
      </c>
      <c r="N497" s="1">
        <v>22.4</v>
      </c>
      <c r="W497" s="1">
        <v>0.27500000000000002</v>
      </c>
      <c r="X497" s="1">
        <v>243.00547890000001</v>
      </c>
      <c r="Y497" s="1">
        <v>4767</v>
      </c>
      <c r="Z497" s="1">
        <v>5586</v>
      </c>
      <c r="AA497" s="1">
        <v>6657</v>
      </c>
      <c r="AB497" s="1" t="s">
        <v>301</v>
      </c>
      <c r="AC497" s="1" t="s">
        <v>82</v>
      </c>
      <c r="AD497" s="1">
        <v>88.938999999999993</v>
      </c>
      <c r="AE497" s="1">
        <v>90.353999999999999</v>
      </c>
      <c r="AF497" s="1">
        <v>1.1706823</v>
      </c>
      <c r="AG497" s="1">
        <v>-28.41</v>
      </c>
    </row>
    <row r="498" spans="1:33" x14ac:dyDescent="0.2">
      <c r="A498" s="1" t="s">
        <v>627</v>
      </c>
      <c r="B498" s="1" t="s">
        <v>644</v>
      </c>
      <c r="C498" s="1" t="s">
        <v>645</v>
      </c>
      <c r="D498" s="1">
        <v>103</v>
      </c>
      <c r="E498" s="1" t="s">
        <v>33</v>
      </c>
      <c r="F498" s="1" t="s">
        <v>646</v>
      </c>
      <c r="G498" s="1" t="s">
        <v>69</v>
      </c>
      <c r="H498" s="1" t="s">
        <v>298</v>
      </c>
      <c r="I498" s="1" t="s">
        <v>36</v>
      </c>
      <c r="J498" s="1" t="s">
        <v>70</v>
      </c>
      <c r="K498" s="1">
        <v>1</v>
      </c>
      <c r="L498" s="1">
        <v>23.7</v>
      </c>
      <c r="M498" s="1">
        <v>43.5</v>
      </c>
      <c r="N498" s="1">
        <v>22.1</v>
      </c>
      <c r="O498" s="1">
        <v>3527</v>
      </c>
      <c r="P498" s="1">
        <v>2607</v>
      </c>
      <c r="Q498" s="1" t="s">
        <v>326</v>
      </c>
      <c r="R498" s="1" t="s">
        <v>299</v>
      </c>
      <c r="S498" s="1">
        <v>66.492000000000004</v>
      </c>
      <c r="T498" s="1">
        <v>0.7386336</v>
      </c>
      <c r="U498" s="1">
        <v>-1.248</v>
      </c>
      <c r="W498" s="1">
        <v>1.2110000000000001</v>
      </c>
      <c r="X498" s="1">
        <v>8.2961972999999993</v>
      </c>
      <c r="AE498" s="1">
        <v>67.009</v>
      </c>
    </row>
    <row r="499" spans="1:33" x14ac:dyDescent="0.2">
      <c r="A499" s="1" t="s">
        <v>627</v>
      </c>
      <c r="B499" s="1" t="s">
        <v>644</v>
      </c>
      <c r="C499" s="1" t="s">
        <v>645</v>
      </c>
      <c r="D499" s="1">
        <v>103</v>
      </c>
      <c r="E499" s="1" t="s">
        <v>33</v>
      </c>
      <c r="F499" s="1" t="s">
        <v>646</v>
      </c>
      <c r="G499" s="1" t="s">
        <v>69</v>
      </c>
      <c r="H499" s="1" t="s">
        <v>298</v>
      </c>
      <c r="I499" s="1" t="s">
        <v>36</v>
      </c>
      <c r="J499" s="1" t="s">
        <v>70</v>
      </c>
      <c r="K499" s="1">
        <v>2</v>
      </c>
      <c r="L499" s="1">
        <v>93.6</v>
      </c>
      <c r="M499" s="1">
        <v>113.4</v>
      </c>
      <c r="N499" s="1">
        <v>22.4</v>
      </c>
      <c r="O499" s="1">
        <v>3536</v>
      </c>
      <c r="P499" s="1">
        <v>2611</v>
      </c>
      <c r="Q499" s="1" t="s">
        <v>323</v>
      </c>
      <c r="R499" s="1" t="s">
        <v>302</v>
      </c>
      <c r="S499" s="1">
        <v>66.635999999999996</v>
      </c>
      <c r="T499" s="1">
        <v>0.73866900000000002</v>
      </c>
      <c r="U499" s="1">
        <v>-1.2</v>
      </c>
      <c r="W499" s="1">
        <v>1.2110000000000001</v>
      </c>
      <c r="X499" s="1">
        <v>8.3141697000000008</v>
      </c>
      <c r="AE499" s="1">
        <v>67.153999999999996</v>
      </c>
    </row>
    <row r="500" spans="1:33" x14ac:dyDescent="0.2">
      <c r="A500" s="1" t="s">
        <v>627</v>
      </c>
      <c r="B500" s="1" t="s">
        <v>644</v>
      </c>
      <c r="C500" s="1" t="s">
        <v>645</v>
      </c>
      <c r="D500" s="1">
        <v>103</v>
      </c>
      <c r="E500" s="1" t="s">
        <v>33</v>
      </c>
      <c r="F500" s="1" t="s">
        <v>646</v>
      </c>
      <c r="G500" s="1" t="s">
        <v>69</v>
      </c>
      <c r="H500" s="1" t="s">
        <v>298</v>
      </c>
      <c r="I500" s="1" t="s">
        <v>36</v>
      </c>
      <c r="J500" s="1" t="s">
        <v>70</v>
      </c>
      <c r="K500" s="1">
        <v>3</v>
      </c>
      <c r="L500" s="1">
        <v>157.30000000000001</v>
      </c>
      <c r="M500" s="1">
        <v>179.8</v>
      </c>
      <c r="N500" s="1">
        <v>66.099999999999994</v>
      </c>
      <c r="O500" s="1">
        <v>3397</v>
      </c>
      <c r="P500" s="1">
        <v>2546</v>
      </c>
      <c r="Q500" s="1" t="s">
        <v>313</v>
      </c>
      <c r="R500" s="1" t="s">
        <v>263</v>
      </c>
      <c r="S500" s="1">
        <v>61.037999999999997</v>
      </c>
      <c r="T500" s="1">
        <v>0.74868729999999994</v>
      </c>
      <c r="U500" s="1">
        <v>12.346</v>
      </c>
      <c r="W500" s="1">
        <v>1.2110000000000001</v>
      </c>
      <c r="X500" s="1">
        <v>7.6190704</v>
      </c>
      <c r="AE500" s="1">
        <v>61.54</v>
      </c>
    </row>
    <row r="501" spans="1:33" x14ac:dyDescent="0.2">
      <c r="A501" s="1" t="s">
        <v>627</v>
      </c>
      <c r="B501" s="1" t="s">
        <v>644</v>
      </c>
      <c r="C501" s="1" t="s">
        <v>645</v>
      </c>
      <c r="D501" s="1">
        <v>103</v>
      </c>
      <c r="E501" s="1" t="s">
        <v>33</v>
      </c>
      <c r="F501" s="1" t="s">
        <v>646</v>
      </c>
      <c r="G501" s="1" t="s">
        <v>69</v>
      </c>
      <c r="H501" s="1" t="s">
        <v>298</v>
      </c>
      <c r="I501" s="1" t="s">
        <v>36</v>
      </c>
      <c r="J501" s="1" t="s">
        <v>70</v>
      </c>
      <c r="K501" s="1">
        <v>4</v>
      </c>
      <c r="L501" s="1">
        <v>271.8</v>
      </c>
      <c r="M501" s="1">
        <v>291.3</v>
      </c>
      <c r="N501" s="1">
        <v>68.599999999999994</v>
      </c>
      <c r="W501" s="1">
        <v>1.2110000000000001</v>
      </c>
      <c r="X501" s="1">
        <v>33.757477000000002</v>
      </c>
      <c r="Y501" s="1">
        <v>2671</v>
      </c>
      <c r="Z501" s="1">
        <v>3188</v>
      </c>
      <c r="AA501" s="1">
        <v>3798</v>
      </c>
      <c r="AB501" s="1" t="s">
        <v>340</v>
      </c>
      <c r="AC501" s="1" t="s">
        <v>301</v>
      </c>
      <c r="AD501" s="1">
        <v>54.469000000000001</v>
      </c>
      <c r="AE501" s="1">
        <v>55.347999999999999</v>
      </c>
      <c r="AF501" s="1">
        <v>1.1860595</v>
      </c>
      <c r="AG501" s="1">
        <v>-15.34</v>
      </c>
    </row>
    <row r="502" spans="1:33" x14ac:dyDescent="0.2">
      <c r="A502" s="1" t="s">
        <v>627</v>
      </c>
      <c r="B502" s="1" t="s">
        <v>644</v>
      </c>
      <c r="C502" s="1" t="s">
        <v>645</v>
      </c>
      <c r="D502" s="1">
        <v>103</v>
      </c>
      <c r="E502" s="1" t="s">
        <v>33</v>
      </c>
      <c r="F502" s="1" t="s">
        <v>646</v>
      </c>
      <c r="G502" s="1" t="s">
        <v>69</v>
      </c>
      <c r="H502" s="1" t="s">
        <v>298</v>
      </c>
      <c r="I502" s="1" t="s">
        <v>36</v>
      </c>
      <c r="J502" s="1" t="s">
        <v>70</v>
      </c>
      <c r="K502" s="1">
        <v>5</v>
      </c>
      <c r="L502" s="1">
        <v>384</v>
      </c>
      <c r="M502" s="1">
        <v>388.5</v>
      </c>
      <c r="N502" s="1">
        <v>22.4</v>
      </c>
      <c r="W502" s="1">
        <v>1.2110000000000001</v>
      </c>
      <c r="X502" s="1">
        <v>55.098689499999999</v>
      </c>
      <c r="Y502" s="1">
        <v>4730</v>
      </c>
      <c r="Z502" s="1">
        <v>5539</v>
      </c>
      <c r="AA502" s="1">
        <v>6617</v>
      </c>
      <c r="AB502" s="1" t="s">
        <v>319</v>
      </c>
      <c r="AC502" s="1" t="s">
        <v>71</v>
      </c>
      <c r="AD502" s="1">
        <v>88.804000000000002</v>
      </c>
      <c r="AE502" s="1">
        <v>90.215999999999994</v>
      </c>
      <c r="AF502" s="1">
        <v>1.1706072000000001</v>
      </c>
      <c r="AG502" s="1">
        <v>-28.41</v>
      </c>
    </row>
    <row r="503" spans="1:33" x14ac:dyDescent="0.2">
      <c r="A503" s="1" t="s">
        <v>627</v>
      </c>
      <c r="B503" s="1" t="s">
        <v>647</v>
      </c>
      <c r="C503" s="1" t="s">
        <v>648</v>
      </c>
      <c r="D503" s="1">
        <v>104</v>
      </c>
      <c r="E503" s="1" t="s">
        <v>33</v>
      </c>
      <c r="F503" s="1" t="s">
        <v>649</v>
      </c>
      <c r="G503" s="1" t="s">
        <v>73</v>
      </c>
      <c r="H503" s="1" t="s">
        <v>298</v>
      </c>
      <c r="I503" s="1" t="s">
        <v>36</v>
      </c>
      <c r="J503" s="1" t="s">
        <v>74</v>
      </c>
      <c r="K503" s="1">
        <v>1</v>
      </c>
      <c r="L503" s="1">
        <v>23.6</v>
      </c>
      <c r="M503" s="1">
        <v>26.1</v>
      </c>
      <c r="N503" s="1">
        <v>22.4</v>
      </c>
      <c r="O503" s="1">
        <v>3497</v>
      </c>
      <c r="P503" s="1">
        <v>2583</v>
      </c>
      <c r="Q503" s="1" t="s">
        <v>328</v>
      </c>
      <c r="R503" s="1" t="s">
        <v>75</v>
      </c>
      <c r="S503" s="1">
        <v>66.114000000000004</v>
      </c>
      <c r="T503" s="1">
        <v>0.73862629999999996</v>
      </c>
      <c r="U503" s="1">
        <v>-1.21</v>
      </c>
      <c r="W503" s="1">
        <v>1.1619999999999999</v>
      </c>
      <c r="X503" s="1">
        <v>8.5969601999999998</v>
      </c>
      <c r="AE503" s="1">
        <v>66.629000000000005</v>
      </c>
    </row>
    <row r="504" spans="1:33" x14ac:dyDescent="0.2">
      <c r="A504" s="1" t="s">
        <v>627</v>
      </c>
      <c r="B504" s="1" t="s">
        <v>647</v>
      </c>
      <c r="C504" s="1" t="s">
        <v>648</v>
      </c>
      <c r="D504" s="1">
        <v>104</v>
      </c>
      <c r="E504" s="1" t="s">
        <v>33</v>
      </c>
      <c r="F504" s="1" t="s">
        <v>649</v>
      </c>
      <c r="G504" s="1" t="s">
        <v>73</v>
      </c>
      <c r="H504" s="1" t="s">
        <v>298</v>
      </c>
      <c r="I504" s="1" t="s">
        <v>36</v>
      </c>
      <c r="J504" s="1" t="s">
        <v>74</v>
      </c>
      <c r="K504" s="1">
        <v>2</v>
      </c>
      <c r="L504" s="1">
        <v>93.9</v>
      </c>
      <c r="M504" s="1">
        <v>113.7</v>
      </c>
      <c r="N504" s="1">
        <v>22.1</v>
      </c>
      <c r="O504" s="1">
        <v>3526</v>
      </c>
      <c r="P504" s="1">
        <v>2602</v>
      </c>
      <c r="Q504" s="1" t="s">
        <v>324</v>
      </c>
      <c r="R504" s="1" t="s">
        <v>263</v>
      </c>
      <c r="S504" s="1">
        <v>66.409000000000006</v>
      </c>
      <c r="T504" s="1">
        <v>0.73863369999999995</v>
      </c>
      <c r="U504" s="1">
        <v>-1.2</v>
      </c>
      <c r="W504" s="1">
        <v>1.1619999999999999</v>
      </c>
      <c r="X504" s="1">
        <v>8.6353442999999999</v>
      </c>
      <c r="AE504" s="1">
        <v>66.926000000000002</v>
      </c>
    </row>
    <row r="505" spans="1:33" x14ac:dyDescent="0.2">
      <c r="A505" s="1" t="s">
        <v>627</v>
      </c>
      <c r="B505" s="1" t="s">
        <v>647</v>
      </c>
      <c r="C505" s="1" t="s">
        <v>648</v>
      </c>
      <c r="D505" s="1">
        <v>104</v>
      </c>
      <c r="E505" s="1" t="s">
        <v>33</v>
      </c>
      <c r="F505" s="1" t="s">
        <v>649</v>
      </c>
      <c r="G505" s="1" t="s">
        <v>73</v>
      </c>
      <c r="H505" s="1" t="s">
        <v>298</v>
      </c>
      <c r="I505" s="1" t="s">
        <v>36</v>
      </c>
      <c r="J505" s="1" t="s">
        <v>74</v>
      </c>
      <c r="K505" s="1">
        <v>3</v>
      </c>
      <c r="L505" s="1">
        <v>157.19999999999999</v>
      </c>
      <c r="M505" s="1">
        <v>179.7</v>
      </c>
      <c r="N505" s="1">
        <v>68.099999999999994</v>
      </c>
      <c r="O505" s="1">
        <v>5438</v>
      </c>
      <c r="P505" s="1">
        <v>4097</v>
      </c>
      <c r="Q505" s="1" t="s">
        <v>326</v>
      </c>
      <c r="R505" s="1" t="s">
        <v>38</v>
      </c>
      <c r="S505" s="1">
        <v>95.941000000000003</v>
      </c>
      <c r="T505" s="1">
        <v>0.75263869999999999</v>
      </c>
      <c r="U505" s="1">
        <v>17.738</v>
      </c>
      <c r="W505" s="1">
        <v>1.1619999999999999</v>
      </c>
      <c r="X505" s="1">
        <v>12.480883499999999</v>
      </c>
      <c r="AE505" s="1">
        <v>96.73</v>
      </c>
    </row>
    <row r="506" spans="1:33" x14ac:dyDescent="0.2">
      <c r="A506" s="1" t="s">
        <v>627</v>
      </c>
      <c r="B506" s="1" t="s">
        <v>647</v>
      </c>
      <c r="C506" s="1" t="s">
        <v>648</v>
      </c>
      <c r="D506" s="1">
        <v>104</v>
      </c>
      <c r="E506" s="1" t="s">
        <v>33</v>
      </c>
      <c r="F506" s="1" t="s">
        <v>649</v>
      </c>
      <c r="G506" s="1" t="s">
        <v>73</v>
      </c>
      <c r="H506" s="1" t="s">
        <v>298</v>
      </c>
      <c r="I506" s="1" t="s">
        <v>36</v>
      </c>
      <c r="J506" s="1" t="s">
        <v>74</v>
      </c>
      <c r="K506" s="1">
        <v>4</v>
      </c>
      <c r="L506" s="1">
        <v>271.60000000000002</v>
      </c>
      <c r="M506" s="1">
        <v>289.60000000000002</v>
      </c>
      <c r="N506" s="1">
        <v>69.900000000000006</v>
      </c>
      <c r="W506" s="1">
        <v>1.1619999999999999</v>
      </c>
      <c r="X506" s="1">
        <v>43.061825200000001</v>
      </c>
      <c r="Y506" s="1">
        <v>3273</v>
      </c>
      <c r="Z506" s="1">
        <v>3958</v>
      </c>
      <c r="AA506" s="1">
        <v>4652</v>
      </c>
      <c r="AB506" s="1" t="s">
        <v>340</v>
      </c>
      <c r="AC506" s="1" t="s">
        <v>76</v>
      </c>
      <c r="AD506" s="1">
        <v>66.62</v>
      </c>
      <c r="AE506" s="1">
        <v>67.703000000000003</v>
      </c>
      <c r="AF506" s="1">
        <v>1.1991696000000001</v>
      </c>
      <c r="AG506" s="1">
        <v>-3.5169999999999999</v>
      </c>
    </row>
    <row r="507" spans="1:33" x14ac:dyDescent="0.2">
      <c r="A507" s="1" t="s">
        <v>627</v>
      </c>
      <c r="B507" s="1" t="s">
        <v>647</v>
      </c>
      <c r="C507" s="1" t="s">
        <v>648</v>
      </c>
      <c r="D507" s="1">
        <v>104</v>
      </c>
      <c r="E507" s="1" t="s">
        <v>33</v>
      </c>
      <c r="F507" s="1" t="s">
        <v>649</v>
      </c>
      <c r="G507" s="1" t="s">
        <v>73</v>
      </c>
      <c r="H507" s="1" t="s">
        <v>298</v>
      </c>
      <c r="I507" s="1" t="s">
        <v>36</v>
      </c>
      <c r="J507" s="1" t="s">
        <v>74</v>
      </c>
      <c r="K507" s="1">
        <v>5</v>
      </c>
      <c r="L507" s="1">
        <v>384</v>
      </c>
      <c r="M507" s="1">
        <v>386.3</v>
      </c>
      <c r="N507" s="1">
        <v>22.1</v>
      </c>
      <c r="W507" s="1">
        <v>1.1619999999999999</v>
      </c>
      <c r="X507" s="1">
        <v>57.368761200000002</v>
      </c>
      <c r="Y507" s="1">
        <v>4734</v>
      </c>
      <c r="Z507" s="1">
        <v>5543</v>
      </c>
      <c r="AA507" s="1">
        <v>6617</v>
      </c>
      <c r="AB507" s="1" t="s">
        <v>66</v>
      </c>
      <c r="AC507" s="1" t="s">
        <v>351</v>
      </c>
      <c r="AD507" s="1">
        <v>88.721999999999994</v>
      </c>
      <c r="AE507" s="1">
        <v>90.132999999999996</v>
      </c>
      <c r="AF507" s="1">
        <v>1.1704808</v>
      </c>
      <c r="AG507" s="1">
        <v>-28.41</v>
      </c>
    </row>
    <row r="508" spans="1:33" x14ac:dyDescent="0.2">
      <c r="A508" s="1" t="s">
        <v>627</v>
      </c>
      <c r="B508" s="1" t="s">
        <v>650</v>
      </c>
      <c r="C508" s="1" t="s">
        <v>651</v>
      </c>
      <c r="D508" s="1">
        <v>105</v>
      </c>
      <c r="E508" s="1" t="s">
        <v>33</v>
      </c>
      <c r="F508" s="1" t="s">
        <v>652</v>
      </c>
      <c r="G508" s="1" t="s">
        <v>78</v>
      </c>
      <c r="H508" s="1" t="s">
        <v>298</v>
      </c>
      <c r="I508" s="1" t="s">
        <v>36</v>
      </c>
      <c r="J508" s="1" t="s">
        <v>79</v>
      </c>
      <c r="K508" s="1">
        <v>1</v>
      </c>
      <c r="L508" s="1">
        <v>23.6</v>
      </c>
      <c r="M508" s="1">
        <v>27.2</v>
      </c>
      <c r="N508" s="1">
        <v>22.4</v>
      </c>
      <c r="O508" s="1">
        <v>3508</v>
      </c>
      <c r="P508" s="1">
        <v>2591</v>
      </c>
      <c r="Q508" s="1" t="s">
        <v>357</v>
      </c>
      <c r="R508" s="1" t="s">
        <v>310</v>
      </c>
      <c r="S508" s="1">
        <v>66.289000000000001</v>
      </c>
      <c r="T508" s="1">
        <v>0.73871920000000002</v>
      </c>
      <c r="U508" s="1">
        <v>-1.1200000000000001</v>
      </c>
      <c r="W508" s="1">
        <v>0.93700000000000006</v>
      </c>
      <c r="X508" s="1">
        <v>10.689435</v>
      </c>
      <c r="AE508" s="1">
        <v>66.804000000000002</v>
      </c>
    </row>
    <row r="509" spans="1:33" x14ac:dyDescent="0.2">
      <c r="A509" s="1" t="s">
        <v>627</v>
      </c>
      <c r="B509" s="1" t="s">
        <v>650</v>
      </c>
      <c r="C509" s="1" t="s">
        <v>651</v>
      </c>
      <c r="D509" s="1">
        <v>105</v>
      </c>
      <c r="E509" s="1" t="s">
        <v>33</v>
      </c>
      <c r="F509" s="1" t="s">
        <v>652</v>
      </c>
      <c r="G509" s="1" t="s">
        <v>78</v>
      </c>
      <c r="H509" s="1" t="s">
        <v>298</v>
      </c>
      <c r="I509" s="1" t="s">
        <v>36</v>
      </c>
      <c r="J509" s="1" t="s">
        <v>79</v>
      </c>
      <c r="K509" s="1">
        <v>2</v>
      </c>
      <c r="L509" s="1">
        <v>93.8</v>
      </c>
      <c r="M509" s="1">
        <v>113.6</v>
      </c>
      <c r="N509" s="1">
        <v>22.1</v>
      </c>
      <c r="O509" s="1">
        <v>3577</v>
      </c>
      <c r="P509" s="1">
        <v>2646</v>
      </c>
      <c r="Q509" s="1" t="s">
        <v>328</v>
      </c>
      <c r="R509" s="1" t="s">
        <v>38</v>
      </c>
      <c r="S509" s="1">
        <v>66.66</v>
      </c>
      <c r="T509" s="1">
        <v>0.73865999999999998</v>
      </c>
      <c r="U509" s="1">
        <v>-1.2</v>
      </c>
      <c r="W509" s="1">
        <v>0.93700000000000006</v>
      </c>
      <c r="X509" s="1">
        <v>10.7494242</v>
      </c>
      <c r="AE509" s="1">
        <v>67.179000000000002</v>
      </c>
    </row>
    <row r="510" spans="1:33" x14ac:dyDescent="0.2">
      <c r="A510" s="1" t="s">
        <v>627</v>
      </c>
      <c r="B510" s="1" t="s">
        <v>650</v>
      </c>
      <c r="C510" s="1" t="s">
        <v>651</v>
      </c>
      <c r="D510" s="1">
        <v>105</v>
      </c>
      <c r="E510" s="1" t="s">
        <v>33</v>
      </c>
      <c r="F510" s="1" t="s">
        <v>652</v>
      </c>
      <c r="G510" s="1" t="s">
        <v>78</v>
      </c>
      <c r="H510" s="1" t="s">
        <v>298</v>
      </c>
      <c r="I510" s="1" t="s">
        <v>36</v>
      </c>
      <c r="J510" s="1" t="s">
        <v>79</v>
      </c>
      <c r="K510" s="1">
        <v>3</v>
      </c>
      <c r="L510" s="1">
        <v>157.4</v>
      </c>
      <c r="M510" s="1">
        <v>180.1</v>
      </c>
      <c r="N510" s="1">
        <v>69.599999999999994</v>
      </c>
      <c r="O510" s="1">
        <v>7949</v>
      </c>
      <c r="P510" s="1">
        <v>8118</v>
      </c>
      <c r="Q510" s="1" t="s">
        <v>324</v>
      </c>
      <c r="R510" s="1" t="s">
        <v>75</v>
      </c>
      <c r="S510" s="1">
        <v>133.136</v>
      </c>
      <c r="T510" s="1">
        <v>1.0201825</v>
      </c>
      <c r="U510" s="1">
        <v>379.46899999999999</v>
      </c>
      <c r="W510" s="1">
        <v>0.93700000000000006</v>
      </c>
      <c r="X510" s="1">
        <v>21.5351526</v>
      </c>
      <c r="AE510" s="1">
        <v>134.58500000000001</v>
      </c>
    </row>
    <row r="511" spans="1:33" x14ac:dyDescent="0.2">
      <c r="A511" s="1" t="s">
        <v>627</v>
      </c>
      <c r="B511" s="1" t="s">
        <v>650</v>
      </c>
      <c r="C511" s="1" t="s">
        <v>651</v>
      </c>
      <c r="D511" s="1">
        <v>105</v>
      </c>
      <c r="E511" s="1" t="s">
        <v>33</v>
      </c>
      <c r="F511" s="1" t="s">
        <v>652</v>
      </c>
      <c r="G511" s="1" t="s">
        <v>78</v>
      </c>
      <c r="H511" s="1" t="s">
        <v>298</v>
      </c>
      <c r="I511" s="1" t="s">
        <v>36</v>
      </c>
      <c r="J511" s="1" t="s">
        <v>79</v>
      </c>
      <c r="K511" s="1">
        <v>4</v>
      </c>
      <c r="L511" s="1">
        <v>272.39999999999998</v>
      </c>
      <c r="M511" s="1">
        <v>286.10000000000002</v>
      </c>
      <c r="N511" s="1">
        <v>72.3</v>
      </c>
      <c r="W511" s="1">
        <v>0.93700000000000006</v>
      </c>
      <c r="X511" s="1">
        <v>87.412410899999998</v>
      </c>
      <c r="Y511" s="1">
        <v>5241</v>
      </c>
      <c r="Z511" s="1">
        <v>9676</v>
      </c>
      <c r="AA511" s="1">
        <v>7452</v>
      </c>
      <c r="AB511" s="1" t="s">
        <v>48</v>
      </c>
      <c r="AC511" s="1" t="s">
        <v>76</v>
      </c>
      <c r="AD511" s="1">
        <v>108.26900000000001</v>
      </c>
      <c r="AE511" s="1">
        <v>110.69799999999999</v>
      </c>
      <c r="AF511" s="1">
        <v>1.8157169</v>
      </c>
      <c r="AG511" s="1">
        <v>546.33699999999999</v>
      </c>
    </row>
    <row r="512" spans="1:33" x14ac:dyDescent="0.2">
      <c r="A512" s="1" t="s">
        <v>627</v>
      </c>
      <c r="B512" s="1" t="s">
        <v>650</v>
      </c>
      <c r="C512" s="1" t="s">
        <v>651</v>
      </c>
      <c r="D512" s="1">
        <v>105</v>
      </c>
      <c r="E512" s="1" t="s">
        <v>33</v>
      </c>
      <c r="F512" s="1" t="s">
        <v>652</v>
      </c>
      <c r="G512" s="1" t="s">
        <v>78</v>
      </c>
      <c r="H512" s="1" t="s">
        <v>298</v>
      </c>
      <c r="I512" s="1" t="s">
        <v>36</v>
      </c>
      <c r="J512" s="1" t="s">
        <v>79</v>
      </c>
      <c r="K512" s="1">
        <v>5</v>
      </c>
      <c r="L512" s="1">
        <v>384</v>
      </c>
      <c r="M512" s="1">
        <v>403.6</v>
      </c>
      <c r="N512" s="1">
        <v>22.1</v>
      </c>
      <c r="W512" s="1">
        <v>0.93700000000000006</v>
      </c>
      <c r="X512" s="1">
        <v>71.194107000000002</v>
      </c>
      <c r="Y512" s="1">
        <v>4744</v>
      </c>
      <c r="Z512" s="1">
        <v>5554</v>
      </c>
      <c r="AA512" s="1">
        <v>6631</v>
      </c>
      <c r="AB512" s="1" t="s">
        <v>371</v>
      </c>
      <c r="AC512" s="1" t="s">
        <v>780</v>
      </c>
      <c r="AD512" s="1">
        <v>88.784000000000006</v>
      </c>
      <c r="AE512" s="1">
        <v>90.194999999999993</v>
      </c>
      <c r="AF512" s="1">
        <v>1.1703653999999999</v>
      </c>
      <c r="AG512" s="1">
        <v>-28.41</v>
      </c>
    </row>
    <row r="513" spans="1:33" x14ac:dyDescent="0.2">
      <c r="A513" s="1" t="s">
        <v>627</v>
      </c>
      <c r="B513" s="1" t="s">
        <v>653</v>
      </c>
      <c r="C513" s="1" t="s">
        <v>654</v>
      </c>
      <c r="D513" s="1">
        <v>106</v>
      </c>
      <c r="E513" s="1" t="s">
        <v>33</v>
      </c>
      <c r="F513" s="1" t="s">
        <v>655</v>
      </c>
      <c r="G513" s="1" t="s">
        <v>83</v>
      </c>
      <c r="H513" s="1" t="s">
        <v>298</v>
      </c>
      <c r="I513" s="1" t="s">
        <v>36</v>
      </c>
      <c r="J513" s="1" t="s">
        <v>84</v>
      </c>
      <c r="K513" s="1">
        <v>1</v>
      </c>
      <c r="L513" s="1">
        <v>23.8</v>
      </c>
      <c r="M513" s="1">
        <v>43.6</v>
      </c>
      <c r="N513" s="1">
        <v>22.1</v>
      </c>
      <c r="O513" s="1">
        <v>3532</v>
      </c>
      <c r="P513" s="1">
        <v>2612</v>
      </c>
      <c r="Q513" s="1" t="s">
        <v>459</v>
      </c>
      <c r="R513" s="1" t="s">
        <v>781</v>
      </c>
      <c r="S513" s="1">
        <v>66.39</v>
      </c>
      <c r="T513" s="1">
        <v>0.73861279999999996</v>
      </c>
      <c r="U513" s="1">
        <v>-1.1839999999999999</v>
      </c>
      <c r="W513" s="1">
        <v>1.3080000000000001</v>
      </c>
      <c r="X513" s="1">
        <v>7.6692505000000004</v>
      </c>
      <c r="AE513" s="1">
        <v>66.906999999999996</v>
      </c>
    </row>
    <row r="514" spans="1:33" x14ac:dyDescent="0.2">
      <c r="A514" s="1" t="s">
        <v>627</v>
      </c>
      <c r="B514" s="1" t="s">
        <v>653</v>
      </c>
      <c r="C514" s="1" t="s">
        <v>654</v>
      </c>
      <c r="D514" s="1">
        <v>106</v>
      </c>
      <c r="E514" s="1" t="s">
        <v>33</v>
      </c>
      <c r="F514" s="1" t="s">
        <v>655</v>
      </c>
      <c r="G514" s="1" t="s">
        <v>83</v>
      </c>
      <c r="H514" s="1" t="s">
        <v>298</v>
      </c>
      <c r="I514" s="1" t="s">
        <v>36</v>
      </c>
      <c r="J514" s="1" t="s">
        <v>84</v>
      </c>
      <c r="K514" s="1">
        <v>2</v>
      </c>
      <c r="L514" s="1">
        <v>93.8</v>
      </c>
      <c r="M514" s="1">
        <v>113.6</v>
      </c>
      <c r="N514" s="1">
        <v>22.1</v>
      </c>
      <c r="O514" s="1">
        <v>3553</v>
      </c>
      <c r="P514" s="1">
        <v>2627</v>
      </c>
      <c r="Q514" s="1" t="s">
        <v>325</v>
      </c>
      <c r="R514" s="1" t="s">
        <v>45</v>
      </c>
      <c r="S514" s="1">
        <v>66.600999999999999</v>
      </c>
      <c r="T514" s="1">
        <v>0.7386007</v>
      </c>
      <c r="U514" s="1">
        <v>-1.2</v>
      </c>
      <c r="W514" s="1">
        <v>1.3080000000000001</v>
      </c>
      <c r="X514" s="1">
        <v>7.6935675999999997</v>
      </c>
      <c r="AE514" s="1">
        <v>67.119</v>
      </c>
    </row>
    <row r="515" spans="1:33" x14ac:dyDescent="0.2">
      <c r="A515" s="1" t="s">
        <v>627</v>
      </c>
      <c r="B515" s="1" t="s">
        <v>653</v>
      </c>
      <c r="C515" s="1" t="s">
        <v>654</v>
      </c>
      <c r="D515" s="1">
        <v>106</v>
      </c>
      <c r="E515" s="1" t="s">
        <v>33</v>
      </c>
      <c r="F515" s="1" t="s">
        <v>655</v>
      </c>
      <c r="G515" s="1" t="s">
        <v>83</v>
      </c>
      <c r="H515" s="1" t="s">
        <v>298</v>
      </c>
      <c r="I515" s="1" t="s">
        <v>36</v>
      </c>
      <c r="J515" s="1" t="s">
        <v>84</v>
      </c>
      <c r="K515" s="1">
        <v>3</v>
      </c>
      <c r="L515" s="1">
        <v>157.1</v>
      </c>
      <c r="M515" s="1">
        <v>179.8</v>
      </c>
      <c r="N515" s="1">
        <v>67.400000000000006</v>
      </c>
      <c r="O515" s="1">
        <v>4221</v>
      </c>
      <c r="P515" s="1">
        <v>3208</v>
      </c>
      <c r="Q515" s="1" t="s">
        <v>322</v>
      </c>
      <c r="R515" s="1" t="s">
        <v>46</v>
      </c>
      <c r="S515" s="1">
        <v>75.343000000000004</v>
      </c>
      <c r="T515" s="1">
        <v>0.75915790000000005</v>
      </c>
      <c r="U515" s="1">
        <v>26.599</v>
      </c>
      <c r="W515" s="1">
        <v>1.3080000000000001</v>
      </c>
      <c r="X515" s="1">
        <v>8.7081756000000006</v>
      </c>
      <c r="AE515" s="1">
        <v>75.97</v>
      </c>
    </row>
    <row r="516" spans="1:33" x14ac:dyDescent="0.2">
      <c r="A516" s="1" t="s">
        <v>627</v>
      </c>
      <c r="B516" s="1" t="s">
        <v>653</v>
      </c>
      <c r="C516" s="1" t="s">
        <v>654</v>
      </c>
      <c r="D516" s="1">
        <v>106</v>
      </c>
      <c r="E516" s="1" t="s">
        <v>33</v>
      </c>
      <c r="F516" s="1" t="s">
        <v>655</v>
      </c>
      <c r="G516" s="1" t="s">
        <v>83</v>
      </c>
      <c r="H516" s="1" t="s">
        <v>298</v>
      </c>
      <c r="I516" s="1" t="s">
        <v>36</v>
      </c>
      <c r="J516" s="1" t="s">
        <v>84</v>
      </c>
      <c r="K516" s="1">
        <v>4</v>
      </c>
      <c r="L516" s="1">
        <v>271.7</v>
      </c>
      <c r="M516" s="1">
        <v>290.8</v>
      </c>
      <c r="N516" s="1">
        <v>69.099999999999994</v>
      </c>
      <c r="W516" s="1">
        <v>1.3080000000000001</v>
      </c>
      <c r="X516" s="1">
        <v>33.4317797</v>
      </c>
      <c r="Y516" s="1">
        <v>2856</v>
      </c>
      <c r="Z516" s="1">
        <v>3528</v>
      </c>
      <c r="AA516" s="1">
        <v>4057</v>
      </c>
      <c r="AB516" s="1" t="s">
        <v>48</v>
      </c>
      <c r="AC516" s="1" t="s">
        <v>358</v>
      </c>
      <c r="AD516" s="1">
        <v>58.228000000000002</v>
      </c>
      <c r="AE516" s="1">
        <v>59.191000000000003</v>
      </c>
      <c r="AF516" s="1">
        <v>1.2264527999999999</v>
      </c>
      <c r="AG516" s="1">
        <v>20.766999999999999</v>
      </c>
    </row>
    <row r="517" spans="1:33" x14ac:dyDescent="0.2">
      <c r="A517" s="1" t="s">
        <v>627</v>
      </c>
      <c r="B517" s="1" t="s">
        <v>653</v>
      </c>
      <c r="C517" s="1" t="s">
        <v>654</v>
      </c>
      <c r="D517" s="1">
        <v>106</v>
      </c>
      <c r="E517" s="1" t="s">
        <v>33</v>
      </c>
      <c r="F517" s="1" t="s">
        <v>655</v>
      </c>
      <c r="G517" s="1" t="s">
        <v>83</v>
      </c>
      <c r="H517" s="1" t="s">
        <v>298</v>
      </c>
      <c r="I517" s="1" t="s">
        <v>36</v>
      </c>
      <c r="J517" s="1" t="s">
        <v>84</v>
      </c>
      <c r="K517" s="1">
        <v>5</v>
      </c>
      <c r="L517" s="1">
        <v>383.9</v>
      </c>
      <c r="M517" s="1">
        <v>403.7</v>
      </c>
      <c r="N517" s="1">
        <v>22.4</v>
      </c>
      <c r="W517" s="1">
        <v>1.3080000000000001</v>
      </c>
      <c r="X517" s="1">
        <v>51.062734200000001</v>
      </c>
      <c r="Y517" s="1">
        <v>4749</v>
      </c>
      <c r="Z517" s="1">
        <v>5557</v>
      </c>
      <c r="AA517" s="1">
        <v>6643</v>
      </c>
      <c r="AB517" s="1" t="s">
        <v>155</v>
      </c>
      <c r="AC517" s="1" t="s">
        <v>351</v>
      </c>
      <c r="AD517" s="1">
        <v>88.891000000000005</v>
      </c>
      <c r="AE517" s="1">
        <v>90.305000000000007</v>
      </c>
      <c r="AF517" s="1">
        <v>1.1705319999999999</v>
      </c>
      <c r="AG517" s="1">
        <v>-28.41</v>
      </c>
    </row>
    <row r="518" spans="1:33" x14ac:dyDescent="0.2">
      <c r="A518" s="1" t="s">
        <v>627</v>
      </c>
      <c r="B518" s="1" t="s">
        <v>656</v>
      </c>
      <c r="C518" s="1" t="s">
        <v>657</v>
      </c>
      <c r="D518" s="1">
        <v>107</v>
      </c>
      <c r="E518" s="1" t="s">
        <v>33</v>
      </c>
      <c r="F518" s="1" t="s">
        <v>658</v>
      </c>
      <c r="G518" s="1" t="s">
        <v>85</v>
      </c>
      <c r="H518" s="1" t="s">
        <v>298</v>
      </c>
      <c r="I518" s="1" t="s">
        <v>36</v>
      </c>
      <c r="J518" s="1" t="s">
        <v>86</v>
      </c>
      <c r="K518" s="1">
        <v>1</v>
      </c>
      <c r="L518" s="1">
        <v>23.7</v>
      </c>
      <c r="M518" s="1">
        <v>43.5</v>
      </c>
      <c r="N518" s="1">
        <v>22.4</v>
      </c>
      <c r="O518" s="1">
        <v>3525</v>
      </c>
      <c r="P518" s="1">
        <v>2605</v>
      </c>
      <c r="Q518" s="1" t="s">
        <v>325</v>
      </c>
      <c r="R518" s="1" t="s">
        <v>81</v>
      </c>
      <c r="S518" s="1">
        <v>66.489999999999995</v>
      </c>
      <c r="T518" s="1">
        <v>0.73868900000000004</v>
      </c>
      <c r="U518" s="1">
        <v>-1.103</v>
      </c>
      <c r="W518" s="1">
        <v>1.1120000000000001</v>
      </c>
      <c r="X518" s="1">
        <v>9.0345534000000001</v>
      </c>
      <c r="AE518" s="1">
        <v>67.007000000000005</v>
      </c>
    </row>
    <row r="519" spans="1:33" x14ac:dyDescent="0.2">
      <c r="A519" s="1" t="s">
        <v>627</v>
      </c>
      <c r="B519" s="1" t="s">
        <v>656</v>
      </c>
      <c r="C519" s="1" t="s">
        <v>657</v>
      </c>
      <c r="D519" s="1">
        <v>107</v>
      </c>
      <c r="E519" s="1" t="s">
        <v>33</v>
      </c>
      <c r="F519" s="1" t="s">
        <v>658</v>
      </c>
      <c r="G519" s="1" t="s">
        <v>85</v>
      </c>
      <c r="H519" s="1" t="s">
        <v>298</v>
      </c>
      <c r="I519" s="1" t="s">
        <v>36</v>
      </c>
      <c r="J519" s="1" t="s">
        <v>86</v>
      </c>
      <c r="K519" s="1">
        <v>2</v>
      </c>
      <c r="L519" s="1">
        <v>93.8</v>
      </c>
      <c r="M519" s="1">
        <v>113.6</v>
      </c>
      <c r="N519" s="1">
        <v>22.1</v>
      </c>
      <c r="O519" s="1">
        <v>3583</v>
      </c>
      <c r="P519" s="1">
        <v>2651</v>
      </c>
      <c r="Q519" s="1" t="s">
        <v>322</v>
      </c>
      <c r="R519" s="1" t="s">
        <v>75</v>
      </c>
      <c r="S519" s="1">
        <v>66.725999999999999</v>
      </c>
      <c r="T519" s="1">
        <v>0.73861719999999997</v>
      </c>
      <c r="U519" s="1">
        <v>-1.2</v>
      </c>
      <c r="W519" s="1">
        <v>1.1120000000000001</v>
      </c>
      <c r="X519" s="1">
        <v>9.0666779000000002</v>
      </c>
      <c r="AE519" s="1">
        <v>67.245000000000005</v>
      </c>
    </row>
    <row r="520" spans="1:33" x14ac:dyDescent="0.2">
      <c r="A520" s="1" t="s">
        <v>627</v>
      </c>
      <c r="B520" s="1" t="s">
        <v>656</v>
      </c>
      <c r="C520" s="1" t="s">
        <v>657</v>
      </c>
      <c r="D520" s="1">
        <v>107</v>
      </c>
      <c r="E520" s="1" t="s">
        <v>33</v>
      </c>
      <c r="F520" s="1" t="s">
        <v>658</v>
      </c>
      <c r="G520" s="1" t="s">
        <v>85</v>
      </c>
      <c r="H520" s="1" t="s">
        <v>298</v>
      </c>
      <c r="I520" s="1" t="s">
        <v>36</v>
      </c>
      <c r="J520" s="1" t="s">
        <v>86</v>
      </c>
      <c r="K520" s="1">
        <v>3</v>
      </c>
      <c r="L520" s="1">
        <v>157.30000000000001</v>
      </c>
      <c r="M520" s="1">
        <v>179.5</v>
      </c>
      <c r="N520" s="1">
        <v>65.599999999999994</v>
      </c>
      <c r="O520" s="1">
        <v>3430</v>
      </c>
      <c r="P520" s="1">
        <v>2570</v>
      </c>
      <c r="Q520" s="1" t="s">
        <v>321</v>
      </c>
      <c r="R520" s="1" t="s">
        <v>98</v>
      </c>
      <c r="S520" s="1">
        <v>60.911999999999999</v>
      </c>
      <c r="T520" s="1">
        <v>0.74869949999999996</v>
      </c>
      <c r="U520" s="1">
        <v>12.433999999999999</v>
      </c>
      <c r="W520" s="1">
        <v>1.1120000000000001</v>
      </c>
      <c r="X520" s="1">
        <v>8.2805534000000005</v>
      </c>
      <c r="AE520" s="1">
        <v>61.414999999999999</v>
      </c>
    </row>
    <row r="521" spans="1:33" x14ac:dyDescent="0.2">
      <c r="A521" s="1" t="s">
        <v>627</v>
      </c>
      <c r="B521" s="1" t="s">
        <v>656</v>
      </c>
      <c r="C521" s="1" t="s">
        <v>657</v>
      </c>
      <c r="D521" s="1">
        <v>107</v>
      </c>
      <c r="E521" s="1" t="s">
        <v>33</v>
      </c>
      <c r="F521" s="1" t="s">
        <v>658</v>
      </c>
      <c r="G521" s="1" t="s">
        <v>85</v>
      </c>
      <c r="H521" s="1" t="s">
        <v>298</v>
      </c>
      <c r="I521" s="1" t="s">
        <v>36</v>
      </c>
      <c r="J521" s="1" t="s">
        <v>86</v>
      </c>
      <c r="K521" s="1">
        <v>4</v>
      </c>
      <c r="L521" s="1">
        <v>271.8</v>
      </c>
      <c r="M521" s="1">
        <v>291.60000000000002</v>
      </c>
      <c r="N521" s="1">
        <v>68.2</v>
      </c>
      <c r="W521" s="1">
        <v>1.1120000000000001</v>
      </c>
      <c r="X521" s="1">
        <v>35.108323300000002</v>
      </c>
      <c r="Y521" s="1">
        <v>2574</v>
      </c>
      <c r="Z521" s="1">
        <v>3067</v>
      </c>
      <c r="AA521" s="1">
        <v>3659</v>
      </c>
      <c r="AB521" s="1" t="s">
        <v>48</v>
      </c>
      <c r="AC521" s="1" t="s">
        <v>82</v>
      </c>
      <c r="AD521" s="1">
        <v>52.027000000000001</v>
      </c>
      <c r="AE521" s="1">
        <v>52.866</v>
      </c>
      <c r="AF521" s="1">
        <v>1.1850809</v>
      </c>
      <c r="AG521" s="1">
        <v>-16.2</v>
      </c>
    </row>
    <row r="522" spans="1:33" x14ac:dyDescent="0.2">
      <c r="A522" s="1" t="s">
        <v>627</v>
      </c>
      <c r="B522" s="1" t="s">
        <v>656</v>
      </c>
      <c r="C522" s="1" t="s">
        <v>657</v>
      </c>
      <c r="D522" s="1">
        <v>107</v>
      </c>
      <c r="E522" s="1" t="s">
        <v>33</v>
      </c>
      <c r="F522" s="1" t="s">
        <v>658</v>
      </c>
      <c r="G522" s="1" t="s">
        <v>85</v>
      </c>
      <c r="H522" s="1" t="s">
        <v>298</v>
      </c>
      <c r="I522" s="1" t="s">
        <v>36</v>
      </c>
      <c r="J522" s="1" t="s">
        <v>86</v>
      </c>
      <c r="K522" s="1">
        <v>5</v>
      </c>
      <c r="L522" s="1">
        <v>384</v>
      </c>
      <c r="M522" s="1">
        <v>387</v>
      </c>
      <c r="N522" s="1">
        <v>22.4</v>
      </c>
      <c r="W522" s="1">
        <v>1.1120000000000001</v>
      </c>
      <c r="X522" s="1">
        <v>60.121268800000003</v>
      </c>
      <c r="Y522" s="1">
        <v>4742</v>
      </c>
      <c r="Z522" s="1">
        <v>5553</v>
      </c>
      <c r="AA522" s="1">
        <v>6632</v>
      </c>
      <c r="AB522" s="1" t="s">
        <v>60</v>
      </c>
      <c r="AC522" s="1" t="s">
        <v>387</v>
      </c>
      <c r="AD522" s="1">
        <v>88.977000000000004</v>
      </c>
      <c r="AE522" s="1">
        <v>90.391999999999996</v>
      </c>
      <c r="AF522" s="1">
        <v>1.1705808</v>
      </c>
      <c r="AG522" s="1">
        <v>-28.41</v>
      </c>
    </row>
    <row r="523" spans="1:33" x14ac:dyDescent="0.2">
      <c r="A523" s="1" t="s">
        <v>627</v>
      </c>
      <c r="B523" s="1" t="s">
        <v>659</v>
      </c>
      <c r="C523" s="1" t="s">
        <v>660</v>
      </c>
      <c r="D523" s="1">
        <v>108</v>
      </c>
      <c r="E523" s="1" t="s">
        <v>33</v>
      </c>
      <c r="F523" s="1" t="s">
        <v>661</v>
      </c>
      <c r="G523" s="1" t="s">
        <v>88</v>
      </c>
      <c r="H523" s="1" t="s">
        <v>298</v>
      </c>
      <c r="I523" s="1" t="s">
        <v>36</v>
      </c>
      <c r="J523" s="1" t="s">
        <v>89</v>
      </c>
      <c r="K523" s="1">
        <v>1</v>
      </c>
      <c r="L523" s="1">
        <v>23.9</v>
      </c>
      <c r="M523" s="1">
        <v>43.7</v>
      </c>
      <c r="N523" s="1">
        <v>22.1</v>
      </c>
      <c r="O523" s="1">
        <v>3527</v>
      </c>
      <c r="P523" s="1">
        <v>2605</v>
      </c>
      <c r="Q523" s="1" t="s">
        <v>357</v>
      </c>
      <c r="R523" s="1" t="s">
        <v>310</v>
      </c>
      <c r="S523" s="1">
        <v>66.441000000000003</v>
      </c>
      <c r="T523" s="1">
        <v>0.73862090000000002</v>
      </c>
      <c r="U523" s="1">
        <v>-1.202</v>
      </c>
      <c r="W523" s="1">
        <v>1.391</v>
      </c>
      <c r="X523" s="1">
        <v>7.2170930000000002</v>
      </c>
      <c r="AE523" s="1">
        <v>66.956999999999994</v>
      </c>
    </row>
    <row r="524" spans="1:33" x14ac:dyDescent="0.2">
      <c r="A524" s="1" t="s">
        <v>627</v>
      </c>
      <c r="B524" s="1" t="s">
        <v>659</v>
      </c>
      <c r="C524" s="1" t="s">
        <v>660</v>
      </c>
      <c r="D524" s="1">
        <v>108</v>
      </c>
      <c r="E524" s="1" t="s">
        <v>33</v>
      </c>
      <c r="F524" s="1" t="s">
        <v>661</v>
      </c>
      <c r="G524" s="1" t="s">
        <v>88</v>
      </c>
      <c r="H524" s="1" t="s">
        <v>298</v>
      </c>
      <c r="I524" s="1" t="s">
        <v>36</v>
      </c>
      <c r="J524" s="1" t="s">
        <v>89</v>
      </c>
      <c r="K524" s="1">
        <v>2</v>
      </c>
      <c r="L524" s="1">
        <v>93.7</v>
      </c>
      <c r="M524" s="1">
        <v>113.6</v>
      </c>
      <c r="N524" s="1">
        <v>22.1</v>
      </c>
      <c r="O524" s="1">
        <v>3561</v>
      </c>
      <c r="P524" s="1">
        <v>2632</v>
      </c>
      <c r="Q524" s="1" t="s">
        <v>322</v>
      </c>
      <c r="R524" s="1" t="s">
        <v>38</v>
      </c>
      <c r="S524" s="1">
        <v>66.772999999999996</v>
      </c>
      <c r="T524" s="1">
        <v>0.73862240000000001</v>
      </c>
      <c r="U524" s="1">
        <v>-1.2</v>
      </c>
      <c r="W524" s="1">
        <v>1.391</v>
      </c>
      <c r="X524" s="1">
        <v>7.2531454999999996</v>
      </c>
      <c r="AE524" s="1">
        <v>67.292000000000002</v>
      </c>
    </row>
    <row r="525" spans="1:33" x14ac:dyDescent="0.2">
      <c r="A525" s="1" t="s">
        <v>627</v>
      </c>
      <c r="B525" s="1" t="s">
        <v>659</v>
      </c>
      <c r="C525" s="1" t="s">
        <v>660</v>
      </c>
      <c r="D525" s="1">
        <v>108</v>
      </c>
      <c r="E525" s="1" t="s">
        <v>33</v>
      </c>
      <c r="F525" s="1" t="s">
        <v>661</v>
      </c>
      <c r="G525" s="1" t="s">
        <v>88</v>
      </c>
      <c r="H525" s="1" t="s">
        <v>298</v>
      </c>
      <c r="I525" s="1" t="s">
        <v>36</v>
      </c>
      <c r="J525" s="1" t="s">
        <v>89</v>
      </c>
      <c r="K525" s="1">
        <v>3</v>
      </c>
      <c r="L525" s="1">
        <v>157</v>
      </c>
      <c r="M525" s="1">
        <v>180</v>
      </c>
      <c r="N525" s="1">
        <v>69.099999999999994</v>
      </c>
      <c r="O525" s="1">
        <v>6278</v>
      </c>
      <c r="P525" s="1">
        <v>4750</v>
      </c>
      <c r="Q525" s="1" t="s">
        <v>321</v>
      </c>
      <c r="R525" s="1" t="s">
        <v>310</v>
      </c>
      <c r="S525" s="1">
        <v>109.928</v>
      </c>
      <c r="T525" s="1">
        <v>0.75588820000000001</v>
      </c>
      <c r="U525" s="1">
        <v>22.148</v>
      </c>
      <c r="W525" s="1">
        <v>1.391</v>
      </c>
      <c r="X525" s="1">
        <v>11.9464636</v>
      </c>
      <c r="AE525" s="1">
        <v>110.83499999999999</v>
      </c>
    </row>
    <row r="526" spans="1:33" x14ac:dyDescent="0.2">
      <c r="A526" s="1" t="s">
        <v>627</v>
      </c>
      <c r="B526" s="1" t="s">
        <v>659</v>
      </c>
      <c r="C526" s="1" t="s">
        <v>660</v>
      </c>
      <c r="D526" s="1">
        <v>108</v>
      </c>
      <c r="E526" s="1" t="s">
        <v>33</v>
      </c>
      <c r="F526" s="1" t="s">
        <v>661</v>
      </c>
      <c r="G526" s="1" t="s">
        <v>88</v>
      </c>
      <c r="H526" s="1" t="s">
        <v>298</v>
      </c>
      <c r="I526" s="1" t="s">
        <v>36</v>
      </c>
      <c r="J526" s="1" t="s">
        <v>89</v>
      </c>
      <c r="K526" s="1">
        <v>4</v>
      </c>
      <c r="L526" s="1">
        <v>271.5</v>
      </c>
      <c r="M526" s="1">
        <v>288</v>
      </c>
      <c r="N526" s="1">
        <v>71.099999999999994</v>
      </c>
      <c r="W526" s="1">
        <v>1.391</v>
      </c>
      <c r="X526" s="1">
        <v>44.870590399999998</v>
      </c>
      <c r="Y526" s="1">
        <v>4042</v>
      </c>
      <c r="Z526" s="1">
        <v>4953</v>
      </c>
      <c r="AA526" s="1">
        <v>5735</v>
      </c>
      <c r="AB526" s="1" t="s">
        <v>48</v>
      </c>
      <c r="AC526" s="1" t="s">
        <v>76</v>
      </c>
      <c r="AD526" s="1">
        <v>83.040999999999997</v>
      </c>
      <c r="AE526" s="1">
        <v>84.402000000000001</v>
      </c>
      <c r="AF526" s="1">
        <v>1.2123436000000001</v>
      </c>
      <c r="AG526" s="1">
        <v>8.2620000000000005</v>
      </c>
    </row>
    <row r="527" spans="1:33" x14ac:dyDescent="0.2">
      <c r="A527" s="1" t="s">
        <v>627</v>
      </c>
      <c r="B527" s="1" t="s">
        <v>659</v>
      </c>
      <c r="C527" s="1" t="s">
        <v>660</v>
      </c>
      <c r="D527" s="1">
        <v>108</v>
      </c>
      <c r="E527" s="1" t="s">
        <v>33</v>
      </c>
      <c r="F527" s="1" t="s">
        <v>661</v>
      </c>
      <c r="G527" s="1" t="s">
        <v>88</v>
      </c>
      <c r="H527" s="1" t="s">
        <v>298</v>
      </c>
      <c r="I527" s="1" t="s">
        <v>36</v>
      </c>
      <c r="J527" s="1" t="s">
        <v>89</v>
      </c>
      <c r="K527" s="1">
        <v>5</v>
      </c>
      <c r="L527" s="1">
        <v>383.8</v>
      </c>
      <c r="M527" s="1">
        <v>403.6</v>
      </c>
      <c r="N527" s="1">
        <v>22.4</v>
      </c>
      <c r="W527" s="1">
        <v>1.391</v>
      </c>
      <c r="X527" s="1">
        <v>48.161984199999999</v>
      </c>
      <c r="Y527" s="1">
        <v>4769</v>
      </c>
      <c r="Z527" s="1">
        <v>5588</v>
      </c>
      <c r="AA527" s="1">
        <v>6661</v>
      </c>
      <c r="AB527" s="1" t="s">
        <v>364</v>
      </c>
      <c r="AC527" s="1" t="s">
        <v>308</v>
      </c>
      <c r="AD527" s="1">
        <v>89.161000000000001</v>
      </c>
      <c r="AE527" s="1">
        <v>90.578999999999994</v>
      </c>
      <c r="AF527" s="1">
        <v>1.1704843</v>
      </c>
      <c r="AG527" s="1">
        <v>-28.41</v>
      </c>
    </row>
    <row r="528" spans="1:33" x14ac:dyDescent="0.2">
      <c r="A528" s="1" t="s">
        <v>627</v>
      </c>
      <c r="B528" s="1" t="s">
        <v>662</v>
      </c>
      <c r="C528" s="1" t="s">
        <v>663</v>
      </c>
      <c r="D528" s="1">
        <v>109</v>
      </c>
      <c r="E528" s="1" t="s">
        <v>33</v>
      </c>
      <c r="F528" s="1" t="s">
        <v>664</v>
      </c>
      <c r="G528" s="1" t="s">
        <v>90</v>
      </c>
      <c r="H528" s="1" t="s">
        <v>298</v>
      </c>
      <c r="I528" s="1" t="s">
        <v>36</v>
      </c>
      <c r="J528" s="1" t="s">
        <v>91</v>
      </c>
      <c r="K528" s="1">
        <v>1</v>
      </c>
      <c r="L528" s="1">
        <v>23.8</v>
      </c>
      <c r="M528" s="1">
        <v>43.6</v>
      </c>
      <c r="N528" s="1">
        <v>22.1</v>
      </c>
      <c r="O528" s="1">
        <v>3552</v>
      </c>
      <c r="P528" s="1">
        <v>2628</v>
      </c>
      <c r="Q528" s="1" t="s">
        <v>444</v>
      </c>
      <c r="R528" s="1" t="s">
        <v>54</v>
      </c>
      <c r="S528" s="1">
        <v>66.501999999999995</v>
      </c>
      <c r="T528" s="1">
        <v>0.73864719999999995</v>
      </c>
      <c r="U528" s="1">
        <v>-1.1579999999999999</v>
      </c>
      <c r="W528" s="1">
        <v>0.95599999999999996</v>
      </c>
      <c r="X528" s="1">
        <v>10.510648700000001</v>
      </c>
      <c r="AE528" s="1">
        <v>67.019000000000005</v>
      </c>
    </row>
    <row r="529" spans="1:33" x14ac:dyDescent="0.2">
      <c r="A529" s="1" t="s">
        <v>627</v>
      </c>
      <c r="B529" s="1" t="s">
        <v>662</v>
      </c>
      <c r="C529" s="1" t="s">
        <v>663</v>
      </c>
      <c r="D529" s="1">
        <v>109</v>
      </c>
      <c r="E529" s="1" t="s">
        <v>33</v>
      </c>
      <c r="F529" s="1" t="s">
        <v>664</v>
      </c>
      <c r="G529" s="1" t="s">
        <v>90</v>
      </c>
      <c r="H529" s="1" t="s">
        <v>298</v>
      </c>
      <c r="I529" s="1" t="s">
        <v>36</v>
      </c>
      <c r="J529" s="1" t="s">
        <v>91</v>
      </c>
      <c r="K529" s="1">
        <v>2</v>
      </c>
      <c r="L529" s="1">
        <v>93.8</v>
      </c>
      <c r="M529" s="1">
        <v>113.6</v>
      </c>
      <c r="N529" s="1">
        <v>22.1</v>
      </c>
      <c r="O529" s="1">
        <v>3580</v>
      </c>
      <c r="P529" s="1">
        <v>2646</v>
      </c>
      <c r="Q529" s="1" t="s">
        <v>357</v>
      </c>
      <c r="R529" s="1" t="s">
        <v>310</v>
      </c>
      <c r="S529" s="1">
        <v>66.783000000000001</v>
      </c>
      <c r="T529" s="1">
        <v>0.73861589999999999</v>
      </c>
      <c r="U529" s="1">
        <v>-1.2</v>
      </c>
      <c r="W529" s="1">
        <v>0.95599999999999996</v>
      </c>
      <c r="X529" s="1">
        <v>10.5550763</v>
      </c>
      <c r="AE529" s="1">
        <v>67.302000000000007</v>
      </c>
    </row>
    <row r="530" spans="1:33" x14ac:dyDescent="0.2">
      <c r="A530" s="1" t="s">
        <v>627</v>
      </c>
      <c r="B530" s="1" t="s">
        <v>662</v>
      </c>
      <c r="C530" s="1" t="s">
        <v>663</v>
      </c>
      <c r="D530" s="1">
        <v>109</v>
      </c>
      <c r="E530" s="1" t="s">
        <v>33</v>
      </c>
      <c r="F530" s="1" t="s">
        <v>664</v>
      </c>
      <c r="G530" s="1" t="s">
        <v>90</v>
      </c>
      <c r="H530" s="1" t="s">
        <v>298</v>
      </c>
      <c r="I530" s="1" t="s">
        <v>36</v>
      </c>
      <c r="J530" s="1" t="s">
        <v>91</v>
      </c>
      <c r="K530" s="1">
        <v>3</v>
      </c>
      <c r="L530" s="1">
        <v>157.30000000000001</v>
      </c>
      <c r="M530" s="1">
        <v>179.8</v>
      </c>
      <c r="N530" s="1">
        <v>66.099999999999994</v>
      </c>
      <c r="O530" s="1">
        <v>3632</v>
      </c>
      <c r="P530" s="1">
        <v>2817</v>
      </c>
      <c r="Q530" s="1" t="s">
        <v>322</v>
      </c>
      <c r="R530" s="1" t="s">
        <v>81</v>
      </c>
      <c r="S530" s="1">
        <v>64.457999999999998</v>
      </c>
      <c r="T530" s="1">
        <v>0.77508600000000005</v>
      </c>
      <c r="U530" s="1">
        <v>48.116999999999997</v>
      </c>
      <c r="W530" s="1">
        <v>0.95599999999999996</v>
      </c>
      <c r="X530" s="1">
        <v>10.1954595</v>
      </c>
      <c r="AE530" s="1">
        <v>65.009</v>
      </c>
    </row>
    <row r="531" spans="1:33" x14ac:dyDescent="0.2">
      <c r="A531" s="1" t="s">
        <v>627</v>
      </c>
      <c r="B531" s="1" t="s">
        <v>662</v>
      </c>
      <c r="C531" s="1" t="s">
        <v>663</v>
      </c>
      <c r="D531" s="1">
        <v>109</v>
      </c>
      <c r="E531" s="1" t="s">
        <v>33</v>
      </c>
      <c r="F531" s="1" t="s">
        <v>664</v>
      </c>
      <c r="G531" s="1" t="s">
        <v>90</v>
      </c>
      <c r="H531" s="1" t="s">
        <v>298</v>
      </c>
      <c r="I531" s="1" t="s">
        <v>36</v>
      </c>
      <c r="J531" s="1" t="s">
        <v>91</v>
      </c>
      <c r="K531" s="1">
        <v>4</v>
      </c>
      <c r="L531" s="1">
        <v>271.8</v>
      </c>
      <c r="M531" s="1">
        <v>291.60000000000002</v>
      </c>
      <c r="N531" s="1">
        <v>68.099999999999994</v>
      </c>
      <c r="W531" s="1">
        <v>0.95599999999999996</v>
      </c>
      <c r="X531" s="1">
        <v>41.077347099999997</v>
      </c>
      <c r="Y531" s="1">
        <v>2587</v>
      </c>
      <c r="Z531" s="1">
        <v>3352</v>
      </c>
      <c r="AA531" s="1">
        <v>3678</v>
      </c>
      <c r="AB531" s="1" t="s">
        <v>48</v>
      </c>
      <c r="AC531" s="1" t="s">
        <v>82</v>
      </c>
      <c r="AD531" s="1">
        <v>52.279000000000003</v>
      </c>
      <c r="AE531" s="1">
        <v>53.176000000000002</v>
      </c>
      <c r="AF531" s="1">
        <v>1.2879205</v>
      </c>
      <c r="AG531" s="1">
        <v>75.643000000000001</v>
      </c>
    </row>
    <row r="532" spans="1:33" x14ac:dyDescent="0.2">
      <c r="A532" s="1" t="s">
        <v>627</v>
      </c>
      <c r="B532" s="1" t="s">
        <v>662</v>
      </c>
      <c r="C532" s="1" t="s">
        <v>663</v>
      </c>
      <c r="D532" s="1">
        <v>109</v>
      </c>
      <c r="E532" s="1" t="s">
        <v>33</v>
      </c>
      <c r="F532" s="1" t="s">
        <v>664</v>
      </c>
      <c r="G532" s="1" t="s">
        <v>90</v>
      </c>
      <c r="H532" s="1" t="s">
        <v>298</v>
      </c>
      <c r="I532" s="1" t="s">
        <v>36</v>
      </c>
      <c r="J532" s="1" t="s">
        <v>91</v>
      </c>
      <c r="K532" s="1">
        <v>5</v>
      </c>
      <c r="L532" s="1">
        <v>384</v>
      </c>
      <c r="M532" s="1">
        <v>386.5</v>
      </c>
      <c r="N532" s="1">
        <v>22.1</v>
      </c>
      <c r="W532" s="1">
        <v>0.95599999999999996</v>
      </c>
      <c r="X532" s="1">
        <v>70.000756499999994</v>
      </c>
      <c r="Y532" s="1">
        <v>4750</v>
      </c>
      <c r="Z532" s="1">
        <v>5561</v>
      </c>
      <c r="AA532" s="1">
        <v>6641</v>
      </c>
      <c r="AB532" s="1" t="s">
        <v>60</v>
      </c>
      <c r="AC532" s="1" t="s">
        <v>364</v>
      </c>
      <c r="AD532" s="1">
        <v>89.064999999999998</v>
      </c>
      <c r="AE532" s="1">
        <v>90.480999999999995</v>
      </c>
      <c r="AF532" s="1">
        <v>1.1704224000000001</v>
      </c>
      <c r="AG532" s="1">
        <v>-28.41</v>
      </c>
    </row>
    <row r="533" spans="1:33" x14ac:dyDescent="0.2">
      <c r="A533" s="1" t="s">
        <v>627</v>
      </c>
      <c r="B533" s="1" t="s">
        <v>665</v>
      </c>
      <c r="C533" s="1" t="s">
        <v>666</v>
      </c>
      <c r="D533" s="1">
        <v>110</v>
      </c>
      <c r="E533" s="1" t="s">
        <v>33</v>
      </c>
      <c r="F533" s="1" t="s">
        <v>667</v>
      </c>
      <c r="G533" s="1" t="s">
        <v>92</v>
      </c>
      <c r="H533" s="1" t="s">
        <v>298</v>
      </c>
      <c r="I533" s="1" t="s">
        <v>36</v>
      </c>
      <c r="J533" s="1" t="s">
        <v>93</v>
      </c>
      <c r="K533" s="1">
        <v>1</v>
      </c>
      <c r="L533" s="1">
        <v>23.8</v>
      </c>
      <c r="M533" s="1">
        <v>43.6</v>
      </c>
      <c r="N533" s="1">
        <v>22.1</v>
      </c>
      <c r="O533" s="1">
        <v>3550</v>
      </c>
      <c r="P533" s="1">
        <v>2626</v>
      </c>
      <c r="Q533" s="1" t="s">
        <v>325</v>
      </c>
      <c r="R533" s="1" t="s">
        <v>81</v>
      </c>
      <c r="S533" s="1">
        <v>66.573999999999998</v>
      </c>
      <c r="T533" s="1">
        <v>0.73864620000000003</v>
      </c>
      <c r="U533" s="1">
        <v>-1.0620000000000001</v>
      </c>
      <c r="W533" s="1">
        <v>1.429</v>
      </c>
      <c r="X533" s="1">
        <v>7.0391580999999999</v>
      </c>
      <c r="AE533" s="1">
        <v>67.090999999999994</v>
      </c>
    </row>
    <row r="534" spans="1:33" x14ac:dyDescent="0.2">
      <c r="A534" s="1" t="s">
        <v>627</v>
      </c>
      <c r="B534" s="1" t="s">
        <v>665</v>
      </c>
      <c r="C534" s="1" t="s">
        <v>666</v>
      </c>
      <c r="D534" s="1">
        <v>110</v>
      </c>
      <c r="E534" s="1" t="s">
        <v>33</v>
      </c>
      <c r="F534" s="1" t="s">
        <v>667</v>
      </c>
      <c r="G534" s="1" t="s">
        <v>92</v>
      </c>
      <c r="H534" s="1" t="s">
        <v>298</v>
      </c>
      <c r="I534" s="1" t="s">
        <v>36</v>
      </c>
      <c r="J534" s="1" t="s">
        <v>93</v>
      </c>
      <c r="K534" s="1">
        <v>2</v>
      </c>
      <c r="L534" s="1">
        <v>93.6</v>
      </c>
      <c r="M534" s="1">
        <v>113.4</v>
      </c>
      <c r="N534" s="1">
        <v>22.4</v>
      </c>
      <c r="O534" s="1">
        <v>3557</v>
      </c>
      <c r="P534" s="1">
        <v>2627</v>
      </c>
      <c r="Q534" s="1" t="s">
        <v>327</v>
      </c>
      <c r="R534" s="1" t="s">
        <v>75</v>
      </c>
      <c r="S534" s="1">
        <v>66.927999999999997</v>
      </c>
      <c r="T534" s="1">
        <v>0.73854419999999998</v>
      </c>
      <c r="U534" s="1">
        <v>-1.2</v>
      </c>
      <c r="W534" s="1">
        <v>1.429</v>
      </c>
      <c r="X534" s="1">
        <v>7.0767112000000001</v>
      </c>
      <c r="AE534" s="1">
        <v>67.448999999999998</v>
      </c>
    </row>
    <row r="535" spans="1:33" x14ac:dyDescent="0.2">
      <c r="A535" s="1" t="s">
        <v>627</v>
      </c>
      <c r="B535" s="1" t="s">
        <v>665</v>
      </c>
      <c r="C535" s="1" t="s">
        <v>666</v>
      </c>
      <c r="D535" s="1">
        <v>110</v>
      </c>
      <c r="E535" s="1" t="s">
        <v>33</v>
      </c>
      <c r="F535" s="1" t="s">
        <v>667</v>
      </c>
      <c r="G535" s="1" t="s">
        <v>92</v>
      </c>
      <c r="H535" s="1" t="s">
        <v>298</v>
      </c>
      <c r="I535" s="1" t="s">
        <v>36</v>
      </c>
      <c r="J535" s="1" t="s">
        <v>93</v>
      </c>
      <c r="K535" s="1">
        <v>3</v>
      </c>
      <c r="L535" s="1">
        <v>157.6</v>
      </c>
      <c r="M535" s="1">
        <v>179.9</v>
      </c>
      <c r="N535" s="1">
        <v>66.099999999999994</v>
      </c>
      <c r="O535" s="1">
        <v>4416</v>
      </c>
      <c r="P535" s="1">
        <v>3315</v>
      </c>
      <c r="Q535" s="1" t="s">
        <v>328</v>
      </c>
      <c r="R535" s="1" t="s">
        <v>98</v>
      </c>
      <c r="S535" s="1">
        <v>76.311999999999998</v>
      </c>
      <c r="T535" s="1">
        <v>0.74995670000000003</v>
      </c>
      <c r="U535" s="1">
        <v>14.234</v>
      </c>
      <c r="W535" s="1">
        <v>1.429</v>
      </c>
      <c r="X535" s="1">
        <v>8.0729001</v>
      </c>
      <c r="AE535" s="1">
        <v>76.942999999999998</v>
      </c>
    </row>
    <row r="536" spans="1:33" x14ac:dyDescent="0.2">
      <c r="A536" s="1" t="s">
        <v>627</v>
      </c>
      <c r="B536" s="1" t="s">
        <v>665</v>
      </c>
      <c r="C536" s="1" t="s">
        <v>666</v>
      </c>
      <c r="D536" s="1">
        <v>110</v>
      </c>
      <c r="E536" s="1" t="s">
        <v>33</v>
      </c>
      <c r="F536" s="1" t="s">
        <v>667</v>
      </c>
      <c r="G536" s="1" t="s">
        <v>92</v>
      </c>
      <c r="H536" s="1" t="s">
        <v>298</v>
      </c>
      <c r="I536" s="1" t="s">
        <v>36</v>
      </c>
      <c r="J536" s="1" t="s">
        <v>93</v>
      </c>
      <c r="K536" s="1">
        <v>4</v>
      </c>
      <c r="L536" s="1">
        <v>271.89999999999998</v>
      </c>
      <c r="M536" s="1">
        <v>289.89999999999998</v>
      </c>
      <c r="N536" s="1">
        <v>68.900000000000006</v>
      </c>
      <c r="W536" s="1">
        <v>1.429</v>
      </c>
      <c r="X536" s="1">
        <v>34.152890800000002</v>
      </c>
      <c r="Y536" s="1">
        <v>3240</v>
      </c>
      <c r="Z536" s="1">
        <v>3894</v>
      </c>
      <c r="AA536" s="1">
        <v>4603</v>
      </c>
      <c r="AB536" s="1" t="s">
        <v>48</v>
      </c>
      <c r="AC536" s="1" t="s">
        <v>82</v>
      </c>
      <c r="AD536" s="1">
        <v>64.986999999999995</v>
      </c>
      <c r="AE536" s="1">
        <v>66.039000000000001</v>
      </c>
      <c r="AF536" s="1">
        <v>1.1914940999999999</v>
      </c>
      <c r="AG536" s="1">
        <v>-10.430999999999999</v>
      </c>
    </row>
    <row r="537" spans="1:33" x14ac:dyDescent="0.2">
      <c r="A537" s="1" t="s">
        <v>627</v>
      </c>
      <c r="B537" s="1" t="s">
        <v>665</v>
      </c>
      <c r="C537" s="1" t="s">
        <v>666</v>
      </c>
      <c r="D537" s="1">
        <v>110</v>
      </c>
      <c r="E537" s="1" t="s">
        <v>33</v>
      </c>
      <c r="F537" s="1" t="s">
        <v>667</v>
      </c>
      <c r="G537" s="1" t="s">
        <v>92</v>
      </c>
      <c r="H537" s="1" t="s">
        <v>298</v>
      </c>
      <c r="I537" s="1" t="s">
        <v>36</v>
      </c>
      <c r="J537" s="1" t="s">
        <v>93</v>
      </c>
      <c r="K537" s="1">
        <v>5</v>
      </c>
      <c r="L537" s="1">
        <v>384.1</v>
      </c>
      <c r="M537" s="1">
        <v>403.6</v>
      </c>
      <c r="N537" s="1">
        <v>22.1</v>
      </c>
      <c r="W537" s="1">
        <v>1.429</v>
      </c>
      <c r="X537" s="1">
        <v>46.785995399999997</v>
      </c>
      <c r="Y537" s="1">
        <v>4757</v>
      </c>
      <c r="Z537" s="1">
        <v>5572</v>
      </c>
      <c r="AA537" s="1">
        <v>6644</v>
      </c>
      <c r="AB537" s="1" t="s">
        <v>77</v>
      </c>
      <c r="AC537" s="1" t="s">
        <v>351</v>
      </c>
      <c r="AD537" s="1">
        <v>88.98</v>
      </c>
      <c r="AE537" s="1">
        <v>90.394999999999996</v>
      </c>
      <c r="AF537" s="1">
        <v>1.1705331000000001</v>
      </c>
      <c r="AG537" s="1">
        <v>-28.41</v>
      </c>
    </row>
    <row r="538" spans="1:33" x14ac:dyDescent="0.2">
      <c r="A538" s="1" t="s">
        <v>627</v>
      </c>
      <c r="B538" s="1" t="s">
        <v>668</v>
      </c>
      <c r="C538" s="1" t="s">
        <v>669</v>
      </c>
      <c r="D538" s="1">
        <v>111</v>
      </c>
      <c r="E538" s="1" t="s">
        <v>33</v>
      </c>
      <c r="F538" s="1" t="s">
        <v>670</v>
      </c>
      <c r="G538" s="1" t="s">
        <v>94</v>
      </c>
      <c r="H538" s="1" t="s">
        <v>298</v>
      </c>
      <c r="I538" s="1" t="s">
        <v>36</v>
      </c>
      <c r="J538" s="1" t="s">
        <v>95</v>
      </c>
      <c r="K538" s="1">
        <v>1</v>
      </c>
      <c r="L538" s="1">
        <v>23.8</v>
      </c>
      <c r="M538" s="1">
        <v>43.6</v>
      </c>
      <c r="N538" s="1">
        <v>22.1</v>
      </c>
      <c r="O538" s="1">
        <v>3547</v>
      </c>
      <c r="P538" s="1">
        <v>2622</v>
      </c>
      <c r="Q538" s="1" t="s">
        <v>394</v>
      </c>
      <c r="R538" s="1" t="s">
        <v>54</v>
      </c>
      <c r="S538" s="1">
        <v>66.537999999999997</v>
      </c>
      <c r="T538" s="1">
        <v>0.73854129999999996</v>
      </c>
      <c r="U538" s="1">
        <v>-1.2929999999999999</v>
      </c>
      <c r="W538" s="1">
        <v>1.268</v>
      </c>
      <c r="X538" s="1">
        <v>7.9286973999999999</v>
      </c>
      <c r="AE538" s="1">
        <v>67.055000000000007</v>
      </c>
    </row>
    <row r="539" spans="1:33" x14ac:dyDescent="0.2">
      <c r="A539" s="1" t="s">
        <v>627</v>
      </c>
      <c r="B539" s="1" t="s">
        <v>668</v>
      </c>
      <c r="C539" s="1" t="s">
        <v>669</v>
      </c>
      <c r="D539" s="1">
        <v>111</v>
      </c>
      <c r="E539" s="1" t="s">
        <v>33</v>
      </c>
      <c r="F539" s="1" t="s">
        <v>670</v>
      </c>
      <c r="G539" s="1" t="s">
        <v>94</v>
      </c>
      <c r="H539" s="1" t="s">
        <v>298</v>
      </c>
      <c r="I539" s="1" t="s">
        <v>36</v>
      </c>
      <c r="J539" s="1" t="s">
        <v>95</v>
      </c>
      <c r="K539" s="1">
        <v>2</v>
      </c>
      <c r="L539" s="1">
        <v>93.8</v>
      </c>
      <c r="M539" s="1">
        <v>113.6</v>
      </c>
      <c r="N539" s="1">
        <v>22.1</v>
      </c>
      <c r="O539" s="1">
        <v>3577</v>
      </c>
      <c r="P539" s="1">
        <v>2646</v>
      </c>
      <c r="Q539" s="1" t="s">
        <v>357</v>
      </c>
      <c r="R539" s="1" t="s">
        <v>310</v>
      </c>
      <c r="S539" s="1">
        <v>66.688999999999993</v>
      </c>
      <c r="T539" s="1">
        <v>0.73860999999999999</v>
      </c>
      <c r="U539" s="1">
        <v>-1.2</v>
      </c>
      <c r="W539" s="1">
        <v>1.268</v>
      </c>
      <c r="X539" s="1">
        <v>7.9467765999999997</v>
      </c>
      <c r="AE539" s="1">
        <v>67.207999999999998</v>
      </c>
    </row>
    <row r="540" spans="1:33" x14ac:dyDescent="0.2">
      <c r="A540" s="1" t="s">
        <v>627</v>
      </c>
      <c r="B540" s="1" t="s">
        <v>668</v>
      </c>
      <c r="C540" s="1" t="s">
        <v>669</v>
      </c>
      <c r="D540" s="1">
        <v>111</v>
      </c>
      <c r="E540" s="1" t="s">
        <v>33</v>
      </c>
      <c r="F540" s="1" t="s">
        <v>670</v>
      </c>
      <c r="G540" s="1" t="s">
        <v>94</v>
      </c>
      <c r="H540" s="1" t="s">
        <v>298</v>
      </c>
      <c r="I540" s="1" t="s">
        <v>36</v>
      </c>
      <c r="J540" s="1" t="s">
        <v>95</v>
      </c>
      <c r="K540" s="1">
        <v>3</v>
      </c>
      <c r="L540" s="1">
        <v>156.9</v>
      </c>
      <c r="M540" s="1">
        <v>179.7</v>
      </c>
      <c r="N540" s="1">
        <v>68.8</v>
      </c>
      <c r="O540" s="1">
        <v>5845</v>
      </c>
      <c r="P540" s="1">
        <v>4397</v>
      </c>
      <c r="Q540" s="1" t="s">
        <v>322</v>
      </c>
      <c r="R540" s="1" t="s">
        <v>81</v>
      </c>
      <c r="S540" s="1">
        <v>102.761</v>
      </c>
      <c r="T540" s="1">
        <v>0.75152200000000002</v>
      </c>
      <c r="U540" s="1">
        <v>16.260000000000002</v>
      </c>
      <c r="W540" s="1">
        <v>1.268</v>
      </c>
      <c r="X540" s="1">
        <v>12.2510352</v>
      </c>
      <c r="AE540" s="1">
        <v>103.61</v>
      </c>
    </row>
    <row r="541" spans="1:33" x14ac:dyDescent="0.2">
      <c r="A541" s="1" t="s">
        <v>627</v>
      </c>
      <c r="B541" s="1" t="s">
        <v>668</v>
      </c>
      <c r="C541" s="1" t="s">
        <v>669</v>
      </c>
      <c r="D541" s="1">
        <v>111</v>
      </c>
      <c r="E541" s="1" t="s">
        <v>33</v>
      </c>
      <c r="F541" s="1" t="s">
        <v>670</v>
      </c>
      <c r="G541" s="1" t="s">
        <v>94</v>
      </c>
      <c r="H541" s="1" t="s">
        <v>298</v>
      </c>
      <c r="I541" s="1" t="s">
        <v>36</v>
      </c>
      <c r="J541" s="1" t="s">
        <v>95</v>
      </c>
      <c r="K541" s="1">
        <v>4</v>
      </c>
      <c r="L541" s="1">
        <v>271.60000000000002</v>
      </c>
      <c r="M541" s="1">
        <v>288.89999999999998</v>
      </c>
      <c r="N541" s="1">
        <v>70.3</v>
      </c>
      <c r="W541" s="1">
        <v>1.268</v>
      </c>
      <c r="X541" s="1">
        <v>44.477666200000002</v>
      </c>
      <c r="Y541" s="1">
        <v>3670</v>
      </c>
      <c r="Z541" s="1">
        <v>4422</v>
      </c>
      <c r="AA541" s="1">
        <v>5207</v>
      </c>
      <c r="AB541" s="1" t="s">
        <v>48</v>
      </c>
      <c r="AC541" s="1" t="s">
        <v>82</v>
      </c>
      <c r="AD541" s="1">
        <v>75.066999999999993</v>
      </c>
      <c r="AE541" s="1">
        <v>76.284000000000006</v>
      </c>
      <c r="AF541" s="1">
        <v>1.1934724999999999</v>
      </c>
      <c r="AG541" s="1">
        <v>-8.5210000000000008</v>
      </c>
    </row>
    <row r="542" spans="1:33" x14ac:dyDescent="0.2">
      <c r="A542" s="1" t="s">
        <v>627</v>
      </c>
      <c r="B542" s="1" t="s">
        <v>668</v>
      </c>
      <c r="C542" s="1" t="s">
        <v>669</v>
      </c>
      <c r="D542" s="1">
        <v>111</v>
      </c>
      <c r="E542" s="1" t="s">
        <v>33</v>
      </c>
      <c r="F542" s="1" t="s">
        <v>670</v>
      </c>
      <c r="G542" s="1" t="s">
        <v>94</v>
      </c>
      <c r="H542" s="1" t="s">
        <v>298</v>
      </c>
      <c r="I542" s="1" t="s">
        <v>36</v>
      </c>
      <c r="J542" s="1" t="s">
        <v>95</v>
      </c>
      <c r="K542" s="1">
        <v>5</v>
      </c>
      <c r="L542" s="1">
        <v>384</v>
      </c>
      <c r="M542" s="1">
        <v>387</v>
      </c>
      <c r="N542" s="1">
        <v>22.4</v>
      </c>
      <c r="W542" s="1">
        <v>1.268</v>
      </c>
      <c r="X542" s="1">
        <v>52.7687077</v>
      </c>
      <c r="Y542" s="1">
        <v>4743</v>
      </c>
      <c r="Z542" s="1">
        <v>5552</v>
      </c>
      <c r="AA542" s="1">
        <v>6633</v>
      </c>
      <c r="AB542" s="1" t="s">
        <v>71</v>
      </c>
      <c r="AC542" s="1" t="s">
        <v>371</v>
      </c>
      <c r="AD542" s="1">
        <v>89.052000000000007</v>
      </c>
      <c r="AE542" s="1">
        <v>90.468000000000004</v>
      </c>
      <c r="AF542" s="1">
        <v>1.1704469</v>
      </c>
      <c r="AG542" s="1">
        <v>-28.41</v>
      </c>
    </row>
    <row r="543" spans="1:33" x14ac:dyDescent="0.2">
      <c r="A543" s="1" t="s">
        <v>627</v>
      </c>
      <c r="B543" s="1" t="s">
        <v>671</v>
      </c>
      <c r="C543" s="1" t="s">
        <v>672</v>
      </c>
      <c r="D543" s="1">
        <v>112</v>
      </c>
      <c r="E543" s="1" t="s">
        <v>33</v>
      </c>
      <c r="F543" s="1" t="s">
        <v>673</v>
      </c>
      <c r="G543" s="1" t="s">
        <v>96</v>
      </c>
      <c r="H543" s="1" t="s">
        <v>298</v>
      </c>
      <c r="I543" s="1" t="s">
        <v>36</v>
      </c>
      <c r="J543" s="1" t="s">
        <v>97</v>
      </c>
      <c r="K543" s="1">
        <v>1</v>
      </c>
      <c r="L543" s="1">
        <v>23.8</v>
      </c>
      <c r="M543" s="1">
        <v>43.6</v>
      </c>
      <c r="N543" s="1">
        <v>22.1</v>
      </c>
      <c r="O543" s="1">
        <v>3549</v>
      </c>
      <c r="P543" s="1">
        <v>2625</v>
      </c>
      <c r="Q543" s="1" t="s">
        <v>444</v>
      </c>
      <c r="R543" s="1" t="s">
        <v>54</v>
      </c>
      <c r="S543" s="1">
        <v>66.501999999999995</v>
      </c>
      <c r="T543" s="1">
        <v>0.73857459999999997</v>
      </c>
      <c r="U543" s="1">
        <v>-1.25</v>
      </c>
      <c r="W543" s="1">
        <v>0.81699999999999995</v>
      </c>
      <c r="X543" s="1">
        <v>12.2987936</v>
      </c>
      <c r="AE543" s="1">
        <v>67.018000000000001</v>
      </c>
    </row>
    <row r="544" spans="1:33" x14ac:dyDescent="0.2">
      <c r="A544" s="1" t="s">
        <v>627</v>
      </c>
      <c r="B544" s="1" t="s">
        <v>671</v>
      </c>
      <c r="C544" s="1" t="s">
        <v>672</v>
      </c>
      <c r="D544" s="1">
        <v>112</v>
      </c>
      <c r="E544" s="1" t="s">
        <v>33</v>
      </c>
      <c r="F544" s="1" t="s">
        <v>673</v>
      </c>
      <c r="G544" s="1" t="s">
        <v>96</v>
      </c>
      <c r="H544" s="1" t="s">
        <v>298</v>
      </c>
      <c r="I544" s="1" t="s">
        <v>36</v>
      </c>
      <c r="J544" s="1" t="s">
        <v>97</v>
      </c>
      <c r="K544" s="1">
        <v>2</v>
      </c>
      <c r="L544" s="1">
        <v>93.8</v>
      </c>
      <c r="M544" s="1">
        <v>113.6</v>
      </c>
      <c r="N544" s="1">
        <v>22.1</v>
      </c>
      <c r="O544" s="1">
        <v>3581</v>
      </c>
      <c r="P544" s="1">
        <v>2649</v>
      </c>
      <c r="Q544" s="1" t="s">
        <v>325</v>
      </c>
      <c r="R544" s="1" t="s">
        <v>98</v>
      </c>
      <c r="S544" s="1">
        <v>66.831000000000003</v>
      </c>
      <c r="T544" s="1">
        <v>0.73861149999999998</v>
      </c>
      <c r="U544" s="1">
        <v>-1.2</v>
      </c>
      <c r="W544" s="1">
        <v>0.81699999999999995</v>
      </c>
      <c r="X544" s="1">
        <v>12.3597763</v>
      </c>
      <c r="AE544" s="1">
        <v>67.350999999999999</v>
      </c>
    </row>
    <row r="545" spans="1:33" x14ac:dyDescent="0.2">
      <c r="A545" s="1" t="s">
        <v>627</v>
      </c>
      <c r="B545" s="1" t="s">
        <v>671</v>
      </c>
      <c r="C545" s="1" t="s">
        <v>672</v>
      </c>
      <c r="D545" s="1">
        <v>112</v>
      </c>
      <c r="E545" s="1" t="s">
        <v>33</v>
      </c>
      <c r="F545" s="1" t="s">
        <v>673</v>
      </c>
      <c r="G545" s="1" t="s">
        <v>96</v>
      </c>
      <c r="H545" s="1" t="s">
        <v>298</v>
      </c>
      <c r="I545" s="1" t="s">
        <v>36</v>
      </c>
      <c r="J545" s="1" t="s">
        <v>97</v>
      </c>
      <c r="K545" s="1">
        <v>3</v>
      </c>
      <c r="L545" s="1">
        <v>157.30000000000001</v>
      </c>
      <c r="M545" s="1">
        <v>179.3</v>
      </c>
      <c r="N545" s="1">
        <v>63.8</v>
      </c>
      <c r="O545" s="1">
        <v>2515</v>
      </c>
      <c r="P545" s="1">
        <v>1933</v>
      </c>
      <c r="Q545" s="1" t="s">
        <v>327</v>
      </c>
      <c r="R545" s="1" t="s">
        <v>80</v>
      </c>
      <c r="S545" s="1">
        <v>44.773000000000003</v>
      </c>
      <c r="T545" s="1">
        <v>0.76812899999999995</v>
      </c>
      <c r="U545" s="1">
        <v>38.716000000000001</v>
      </c>
      <c r="W545" s="1">
        <v>0.81699999999999995</v>
      </c>
      <c r="X545" s="1">
        <v>8.2876759</v>
      </c>
      <c r="AE545" s="1">
        <v>45.161000000000001</v>
      </c>
    </row>
    <row r="546" spans="1:33" x14ac:dyDescent="0.2">
      <c r="A546" s="1" t="s">
        <v>627</v>
      </c>
      <c r="B546" s="1" t="s">
        <v>671</v>
      </c>
      <c r="C546" s="1" t="s">
        <v>672</v>
      </c>
      <c r="D546" s="1">
        <v>112</v>
      </c>
      <c r="E546" s="1" t="s">
        <v>33</v>
      </c>
      <c r="F546" s="1" t="s">
        <v>673</v>
      </c>
      <c r="G546" s="1" t="s">
        <v>96</v>
      </c>
      <c r="H546" s="1" t="s">
        <v>298</v>
      </c>
      <c r="I546" s="1" t="s">
        <v>36</v>
      </c>
      <c r="J546" s="1" t="s">
        <v>97</v>
      </c>
      <c r="K546" s="1">
        <v>4</v>
      </c>
      <c r="L546" s="1">
        <v>272</v>
      </c>
      <c r="M546" s="1">
        <v>293.10000000000002</v>
      </c>
      <c r="N546" s="1">
        <v>65.900000000000006</v>
      </c>
      <c r="W546" s="1">
        <v>0.81699999999999995</v>
      </c>
      <c r="X546" s="1">
        <v>34.779139200000003</v>
      </c>
      <c r="Y546" s="1">
        <v>1889</v>
      </c>
      <c r="Z546" s="1">
        <v>2374</v>
      </c>
      <c r="AA546" s="1">
        <v>2688</v>
      </c>
      <c r="AB546" s="1" t="s">
        <v>48</v>
      </c>
      <c r="AC546" s="1" t="s">
        <v>76</v>
      </c>
      <c r="AD546" s="1">
        <v>37.893999999999998</v>
      </c>
      <c r="AE546" s="1">
        <v>38.53</v>
      </c>
      <c r="AF546" s="1">
        <v>1.2506558999999999</v>
      </c>
      <c r="AG546" s="1">
        <v>42.267000000000003</v>
      </c>
    </row>
    <row r="547" spans="1:33" x14ac:dyDescent="0.2">
      <c r="A547" s="1" t="s">
        <v>627</v>
      </c>
      <c r="B547" s="1" t="s">
        <v>671</v>
      </c>
      <c r="C547" s="1" t="s">
        <v>672</v>
      </c>
      <c r="D547" s="1">
        <v>112</v>
      </c>
      <c r="E547" s="1" t="s">
        <v>33</v>
      </c>
      <c r="F547" s="1" t="s">
        <v>673</v>
      </c>
      <c r="G547" s="1" t="s">
        <v>96</v>
      </c>
      <c r="H547" s="1" t="s">
        <v>298</v>
      </c>
      <c r="I547" s="1" t="s">
        <v>36</v>
      </c>
      <c r="J547" s="1" t="s">
        <v>97</v>
      </c>
      <c r="K547" s="1">
        <v>5</v>
      </c>
      <c r="L547" s="1">
        <v>384</v>
      </c>
      <c r="M547" s="1">
        <v>403.6</v>
      </c>
      <c r="N547" s="1">
        <v>22.1</v>
      </c>
      <c r="W547" s="1">
        <v>0.81699999999999995</v>
      </c>
      <c r="X547" s="1">
        <v>81.803755600000002</v>
      </c>
      <c r="Y547" s="1">
        <v>4743</v>
      </c>
      <c r="Z547" s="1">
        <v>5553</v>
      </c>
      <c r="AA547" s="1">
        <v>6633</v>
      </c>
      <c r="AB547" s="1" t="s">
        <v>329</v>
      </c>
      <c r="AC547" s="1" t="s">
        <v>77</v>
      </c>
      <c r="AD547" s="1">
        <v>88.948999999999998</v>
      </c>
      <c r="AE547" s="1">
        <v>90.364000000000004</v>
      </c>
      <c r="AF547" s="1">
        <v>1.1705433000000001</v>
      </c>
      <c r="AG547" s="1">
        <v>-28.41</v>
      </c>
    </row>
    <row r="548" spans="1:33" x14ac:dyDescent="0.2">
      <c r="A548" s="1" t="s">
        <v>627</v>
      </c>
      <c r="B548" s="1" t="s">
        <v>674</v>
      </c>
      <c r="C548" s="1" t="s">
        <v>675</v>
      </c>
      <c r="D548" s="1">
        <v>113</v>
      </c>
      <c r="E548" s="1" t="s">
        <v>33</v>
      </c>
      <c r="F548" s="1" t="s">
        <v>676</v>
      </c>
      <c r="G548" s="1" t="s">
        <v>99</v>
      </c>
      <c r="H548" s="1" t="s">
        <v>298</v>
      </c>
      <c r="I548" s="1" t="s">
        <v>36</v>
      </c>
      <c r="J548" s="1" t="s">
        <v>100</v>
      </c>
      <c r="K548" s="1">
        <v>1</v>
      </c>
      <c r="L548" s="1">
        <v>23.7</v>
      </c>
      <c r="M548" s="1">
        <v>43.5</v>
      </c>
      <c r="N548" s="1">
        <v>22.1</v>
      </c>
      <c r="O548" s="1">
        <v>3524</v>
      </c>
      <c r="P548" s="1">
        <v>2605</v>
      </c>
      <c r="Q548" s="1" t="s">
        <v>325</v>
      </c>
      <c r="R548" s="1" t="s">
        <v>98</v>
      </c>
      <c r="S548" s="1">
        <v>66.400999999999996</v>
      </c>
      <c r="T548" s="1">
        <v>0.73862539999999999</v>
      </c>
      <c r="U548" s="1">
        <v>-1.1890000000000001</v>
      </c>
      <c r="W548" s="1">
        <v>1.254</v>
      </c>
      <c r="X548" s="1">
        <v>8.0007146999999996</v>
      </c>
      <c r="AE548" s="1">
        <v>66.917000000000002</v>
      </c>
    </row>
    <row r="549" spans="1:33" x14ac:dyDescent="0.2">
      <c r="A549" s="1" t="s">
        <v>627</v>
      </c>
      <c r="B549" s="1" t="s">
        <v>674</v>
      </c>
      <c r="C549" s="1" t="s">
        <v>675</v>
      </c>
      <c r="D549" s="1">
        <v>113</v>
      </c>
      <c r="E549" s="1" t="s">
        <v>33</v>
      </c>
      <c r="F549" s="1" t="s">
        <v>676</v>
      </c>
      <c r="G549" s="1" t="s">
        <v>99</v>
      </c>
      <c r="H549" s="1" t="s">
        <v>298</v>
      </c>
      <c r="I549" s="1" t="s">
        <v>36</v>
      </c>
      <c r="J549" s="1" t="s">
        <v>100</v>
      </c>
      <c r="K549" s="1">
        <v>2</v>
      </c>
      <c r="L549" s="1">
        <v>93.8</v>
      </c>
      <c r="M549" s="1">
        <v>113.7</v>
      </c>
      <c r="N549" s="1">
        <v>22.1</v>
      </c>
      <c r="O549" s="1">
        <v>3571</v>
      </c>
      <c r="P549" s="1">
        <v>2637</v>
      </c>
      <c r="Q549" s="1" t="s">
        <v>327</v>
      </c>
      <c r="R549" s="1" t="s">
        <v>75</v>
      </c>
      <c r="S549" s="1">
        <v>66.775999999999996</v>
      </c>
      <c r="T549" s="1">
        <v>0.73861699999999997</v>
      </c>
      <c r="U549" s="1">
        <v>-1.2</v>
      </c>
      <c r="W549" s="1">
        <v>1.254</v>
      </c>
      <c r="X549" s="1">
        <v>8.0459099999999992</v>
      </c>
      <c r="AE549" s="1">
        <v>67.295000000000002</v>
      </c>
    </row>
    <row r="550" spans="1:33" x14ac:dyDescent="0.2">
      <c r="A550" s="1" t="s">
        <v>627</v>
      </c>
      <c r="B550" s="1" t="s">
        <v>674</v>
      </c>
      <c r="C550" s="1" t="s">
        <v>675</v>
      </c>
      <c r="D550" s="1">
        <v>113</v>
      </c>
      <c r="E550" s="1" t="s">
        <v>33</v>
      </c>
      <c r="F550" s="1" t="s">
        <v>676</v>
      </c>
      <c r="G550" s="1" t="s">
        <v>99</v>
      </c>
      <c r="H550" s="1" t="s">
        <v>298</v>
      </c>
      <c r="I550" s="1" t="s">
        <v>36</v>
      </c>
      <c r="J550" s="1" t="s">
        <v>100</v>
      </c>
      <c r="K550" s="1">
        <v>3</v>
      </c>
      <c r="L550" s="1">
        <v>157.1</v>
      </c>
      <c r="M550" s="1">
        <v>179.6</v>
      </c>
      <c r="N550" s="1">
        <v>66.099999999999994</v>
      </c>
      <c r="O550" s="1">
        <v>3704</v>
      </c>
      <c r="P550" s="1">
        <v>2792</v>
      </c>
      <c r="Q550" s="1" t="s">
        <v>328</v>
      </c>
      <c r="R550" s="1" t="s">
        <v>310</v>
      </c>
      <c r="S550" s="1">
        <v>65.537000000000006</v>
      </c>
      <c r="T550" s="1">
        <v>0.75289989999999996</v>
      </c>
      <c r="U550" s="1">
        <v>18.114000000000001</v>
      </c>
      <c r="W550" s="1">
        <v>1.254</v>
      </c>
      <c r="X550" s="1">
        <v>7.9018676000000001</v>
      </c>
      <c r="AE550" s="1">
        <v>66.09</v>
      </c>
    </row>
    <row r="551" spans="1:33" x14ac:dyDescent="0.2">
      <c r="A551" s="1" t="s">
        <v>627</v>
      </c>
      <c r="B551" s="1" t="s">
        <v>674</v>
      </c>
      <c r="C551" s="1" t="s">
        <v>675</v>
      </c>
      <c r="D551" s="1">
        <v>113</v>
      </c>
      <c r="E551" s="1" t="s">
        <v>33</v>
      </c>
      <c r="F551" s="1" t="s">
        <v>676</v>
      </c>
      <c r="G551" s="1" t="s">
        <v>99</v>
      </c>
      <c r="H551" s="1" t="s">
        <v>298</v>
      </c>
      <c r="I551" s="1" t="s">
        <v>36</v>
      </c>
      <c r="J551" s="1" t="s">
        <v>100</v>
      </c>
      <c r="K551" s="1">
        <v>4</v>
      </c>
      <c r="L551" s="1">
        <v>271.60000000000002</v>
      </c>
      <c r="M551" s="1">
        <v>290.89999999999998</v>
      </c>
      <c r="N551" s="1">
        <v>68.599999999999994</v>
      </c>
      <c r="W551" s="1">
        <v>1.254</v>
      </c>
      <c r="X551" s="1">
        <v>34.131996200000003</v>
      </c>
      <c r="Y551" s="1">
        <v>2824</v>
      </c>
      <c r="Z551" s="1">
        <v>3418</v>
      </c>
      <c r="AA551" s="1">
        <v>4012</v>
      </c>
      <c r="AB551" s="1" t="s">
        <v>48</v>
      </c>
      <c r="AC551" s="1" t="s">
        <v>76</v>
      </c>
      <c r="AD551" s="1">
        <v>57.011000000000003</v>
      </c>
      <c r="AE551" s="1">
        <v>57.94</v>
      </c>
      <c r="AF551" s="1">
        <v>1.2026292000000001</v>
      </c>
      <c r="AG551" s="1">
        <v>-0.47599999999999998</v>
      </c>
    </row>
    <row r="552" spans="1:33" x14ac:dyDescent="0.2">
      <c r="A552" s="1" t="s">
        <v>627</v>
      </c>
      <c r="B552" s="1" t="s">
        <v>674</v>
      </c>
      <c r="C552" s="1" t="s">
        <v>675</v>
      </c>
      <c r="D552" s="1">
        <v>113</v>
      </c>
      <c r="E552" s="1" t="s">
        <v>33</v>
      </c>
      <c r="F552" s="1" t="s">
        <v>676</v>
      </c>
      <c r="G552" s="1" t="s">
        <v>99</v>
      </c>
      <c r="H552" s="1" t="s">
        <v>298</v>
      </c>
      <c r="I552" s="1" t="s">
        <v>36</v>
      </c>
      <c r="J552" s="1" t="s">
        <v>100</v>
      </c>
      <c r="K552" s="1">
        <v>5</v>
      </c>
      <c r="L552" s="1">
        <v>383.9</v>
      </c>
      <c r="M552" s="1">
        <v>403.6</v>
      </c>
      <c r="N552" s="1">
        <v>22.4</v>
      </c>
      <c r="W552" s="1">
        <v>1.254</v>
      </c>
      <c r="X552" s="1">
        <v>53.387048399999998</v>
      </c>
      <c r="Y552" s="1">
        <v>4789</v>
      </c>
      <c r="Z552" s="1">
        <v>5614</v>
      </c>
      <c r="AA552" s="1">
        <v>6682</v>
      </c>
      <c r="AB552" s="1" t="s">
        <v>155</v>
      </c>
      <c r="AC552" s="1" t="s">
        <v>364</v>
      </c>
      <c r="AD552" s="1">
        <v>89.1</v>
      </c>
      <c r="AE552" s="1">
        <v>90.516999999999996</v>
      </c>
      <c r="AF552" s="1">
        <v>1.170526</v>
      </c>
      <c r="AG552" s="1">
        <v>-28.41</v>
      </c>
    </row>
    <row r="553" spans="1:33" x14ac:dyDescent="0.2">
      <c r="A553" s="1" t="s">
        <v>627</v>
      </c>
      <c r="B553" s="1" t="s">
        <v>388</v>
      </c>
      <c r="C553" s="1" t="s">
        <v>677</v>
      </c>
      <c r="D553" s="1">
        <v>114</v>
      </c>
      <c r="E553" s="1" t="s">
        <v>33</v>
      </c>
      <c r="F553" s="1" t="s">
        <v>678</v>
      </c>
      <c r="G553" s="1" t="s">
        <v>101</v>
      </c>
      <c r="H553" s="1" t="s">
        <v>298</v>
      </c>
      <c r="I553" s="1" t="s">
        <v>36</v>
      </c>
      <c r="J553" s="1" t="s">
        <v>102</v>
      </c>
      <c r="K553" s="1">
        <v>1</v>
      </c>
      <c r="L553" s="1">
        <v>23.8</v>
      </c>
      <c r="M553" s="1">
        <v>43.6</v>
      </c>
      <c r="N553" s="1">
        <v>22.1</v>
      </c>
      <c r="O553" s="1">
        <v>3547</v>
      </c>
      <c r="P553" s="1">
        <v>2622</v>
      </c>
      <c r="Q553" s="1" t="s">
        <v>407</v>
      </c>
      <c r="R553" s="1" t="s">
        <v>80</v>
      </c>
      <c r="S553" s="1">
        <v>66.545000000000002</v>
      </c>
      <c r="T553" s="1">
        <v>0.7385929</v>
      </c>
      <c r="U553" s="1">
        <v>-1.1930000000000001</v>
      </c>
      <c r="W553" s="1">
        <v>1.206</v>
      </c>
      <c r="X553" s="1">
        <v>8.3371069000000002</v>
      </c>
      <c r="AE553" s="1">
        <v>67.061000000000007</v>
      </c>
    </row>
    <row r="554" spans="1:33" x14ac:dyDescent="0.2">
      <c r="A554" s="1" t="s">
        <v>627</v>
      </c>
      <c r="B554" s="1" t="s">
        <v>388</v>
      </c>
      <c r="C554" s="1" t="s">
        <v>677</v>
      </c>
      <c r="D554" s="1">
        <v>114</v>
      </c>
      <c r="E554" s="1" t="s">
        <v>33</v>
      </c>
      <c r="F554" s="1" t="s">
        <v>678</v>
      </c>
      <c r="G554" s="1" t="s">
        <v>101</v>
      </c>
      <c r="H554" s="1" t="s">
        <v>298</v>
      </c>
      <c r="I554" s="1" t="s">
        <v>36</v>
      </c>
      <c r="J554" s="1" t="s">
        <v>102</v>
      </c>
      <c r="K554" s="1">
        <v>2</v>
      </c>
      <c r="L554" s="1">
        <v>93.8</v>
      </c>
      <c r="M554" s="1">
        <v>113.6</v>
      </c>
      <c r="N554" s="1">
        <v>22.1</v>
      </c>
      <c r="O554" s="1">
        <v>3579</v>
      </c>
      <c r="P554" s="1">
        <v>2647</v>
      </c>
      <c r="Q554" s="1" t="s">
        <v>357</v>
      </c>
      <c r="R554" s="1" t="s">
        <v>310</v>
      </c>
      <c r="S554" s="1">
        <v>66.825999999999993</v>
      </c>
      <c r="T554" s="1">
        <v>0.73858740000000001</v>
      </c>
      <c r="U554" s="1">
        <v>-1.2</v>
      </c>
      <c r="W554" s="1">
        <v>1.206</v>
      </c>
      <c r="X554" s="1">
        <v>8.3723607999999992</v>
      </c>
      <c r="AE554" s="1">
        <v>67.344999999999999</v>
      </c>
    </row>
    <row r="555" spans="1:33" x14ac:dyDescent="0.2">
      <c r="A555" s="1" t="s">
        <v>627</v>
      </c>
      <c r="B555" s="1" t="s">
        <v>388</v>
      </c>
      <c r="C555" s="1" t="s">
        <v>677</v>
      </c>
      <c r="D555" s="1">
        <v>114</v>
      </c>
      <c r="E555" s="1" t="s">
        <v>33</v>
      </c>
      <c r="F555" s="1" t="s">
        <v>678</v>
      </c>
      <c r="G555" s="1" t="s">
        <v>101</v>
      </c>
      <c r="H555" s="1" t="s">
        <v>298</v>
      </c>
      <c r="I555" s="1" t="s">
        <v>36</v>
      </c>
      <c r="J555" s="1" t="s">
        <v>102</v>
      </c>
      <c r="K555" s="1">
        <v>3</v>
      </c>
      <c r="L555" s="1">
        <v>157.19999999999999</v>
      </c>
      <c r="M555" s="1">
        <v>179.7</v>
      </c>
      <c r="N555" s="1">
        <v>68.900000000000006</v>
      </c>
      <c r="O555" s="1">
        <v>5672</v>
      </c>
      <c r="P555" s="1">
        <v>4260</v>
      </c>
      <c r="Q555" s="1" t="s">
        <v>322</v>
      </c>
      <c r="R555" s="1" t="s">
        <v>98</v>
      </c>
      <c r="S555" s="1">
        <v>99.067999999999998</v>
      </c>
      <c r="T555" s="1">
        <v>0.75034400000000001</v>
      </c>
      <c r="U555" s="1">
        <v>14.699</v>
      </c>
      <c r="W555" s="1">
        <v>1.206</v>
      </c>
      <c r="X555" s="1">
        <v>12.4189408</v>
      </c>
      <c r="AE555" s="1">
        <v>99.894999999999996</v>
      </c>
    </row>
    <row r="556" spans="1:33" x14ac:dyDescent="0.2">
      <c r="A556" s="1" t="s">
        <v>627</v>
      </c>
      <c r="B556" s="1" t="s">
        <v>388</v>
      </c>
      <c r="C556" s="1" t="s">
        <v>677</v>
      </c>
      <c r="D556" s="1">
        <v>114</v>
      </c>
      <c r="E556" s="1" t="s">
        <v>33</v>
      </c>
      <c r="F556" s="1" t="s">
        <v>678</v>
      </c>
      <c r="G556" s="1" t="s">
        <v>101</v>
      </c>
      <c r="H556" s="1" t="s">
        <v>298</v>
      </c>
      <c r="I556" s="1" t="s">
        <v>36</v>
      </c>
      <c r="J556" s="1" t="s">
        <v>102</v>
      </c>
      <c r="K556" s="1">
        <v>4</v>
      </c>
      <c r="L556" s="1">
        <v>271.60000000000002</v>
      </c>
      <c r="M556" s="1">
        <v>289.2</v>
      </c>
      <c r="N556" s="1">
        <v>69.8</v>
      </c>
      <c r="W556" s="1">
        <v>1.206</v>
      </c>
      <c r="X556" s="1">
        <v>44.6398127</v>
      </c>
      <c r="Y556" s="1">
        <v>3535</v>
      </c>
      <c r="Z556" s="1">
        <v>4249</v>
      </c>
      <c r="AA556" s="1">
        <v>5018</v>
      </c>
      <c r="AB556" s="1" t="s">
        <v>48</v>
      </c>
      <c r="AC556" s="1" t="s">
        <v>76</v>
      </c>
      <c r="AD556" s="1">
        <v>71.667000000000002</v>
      </c>
      <c r="AE556" s="1">
        <v>72.826999999999998</v>
      </c>
      <c r="AF556" s="1">
        <v>1.1914441</v>
      </c>
      <c r="AG556" s="1">
        <v>-10.327</v>
      </c>
    </row>
    <row r="557" spans="1:33" x14ac:dyDescent="0.2">
      <c r="A557" s="1" t="s">
        <v>627</v>
      </c>
      <c r="B557" s="1" t="s">
        <v>388</v>
      </c>
      <c r="C557" s="1" t="s">
        <v>677</v>
      </c>
      <c r="D557" s="1">
        <v>114</v>
      </c>
      <c r="E557" s="1" t="s">
        <v>33</v>
      </c>
      <c r="F557" s="1" t="s">
        <v>678</v>
      </c>
      <c r="G557" s="1" t="s">
        <v>101</v>
      </c>
      <c r="H557" s="1" t="s">
        <v>298</v>
      </c>
      <c r="I557" s="1" t="s">
        <v>36</v>
      </c>
      <c r="J557" s="1" t="s">
        <v>102</v>
      </c>
      <c r="K557" s="1">
        <v>5</v>
      </c>
      <c r="L557" s="1">
        <v>384</v>
      </c>
      <c r="M557" s="1">
        <v>403.6</v>
      </c>
      <c r="N557" s="1">
        <v>22.4</v>
      </c>
      <c r="W557" s="1">
        <v>1.206</v>
      </c>
      <c r="X557" s="1">
        <v>55.542415900000002</v>
      </c>
      <c r="Y557" s="1">
        <v>4750</v>
      </c>
      <c r="Z557" s="1">
        <v>5561</v>
      </c>
      <c r="AA557" s="1">
        <v>6642</v>
      </c>
      <c r="AB557" s="1" t="s">
        <v>71</v>
      </c>
      <c r="AC557" s="1" t="s">
        <v>158</v>
      </c>
      <c r="AD557" s="1">
        <v>89.149000000000001</v>
      </c>
      <c r="AE557" s="1">
        <v>90.566999999999993</v>
      </c>
      <c r="AF557" s="1">
        <v>1.1704148999999999</v>
      </c>
      <c r="AG557" s="1">
        <v>-28.41</v>
      </c>
    </row>
    <row r="558" spans="1:33" x14ac:dyDescent="0.2">
      <c r="A558" s="1" t="s">
        <v>627</v>
      </c>
      <c r="B558" s="1" t="s">
        <v>679</v>
      </c>
      <c r="C558" s="1" t="s">
        <v>680</v>
      </c>
      <c r="D558" s="1">
        <v>115</v>
      </c>
      <c r="E558" s="1" t="s">
        <v>33</v>
      </c>
      <c r="F558" s="1" t="s">
        <v>50</v>
      </c>
      <c r="G558" s="1" t="s">
        <v>103</v>
      </c>
      <c r="H558" s="1" t="s">
        <v>298</v>
      </c>
      <c r="I558" s="1" t="s">
        <v>36</v>
      </c>
      <c r="J558" s="1" t="s">
        <v>104</v>
      </c>
      <c r="K558" s="1">
        <v>1</v>
      </c>
      <c r="L558" s="1">
        <v>23.8</v>
      </c>
      <c r="M558" s="1">
        <v>43.6</v>
      </c>
      <c r="N558" s="1">
        <v>22.1</v>
      </c>
      <c r="O558" s="1">
        <v>3549</v>
      </c>
      <c r="P558" s="1">
        <v>2625</v>
      </c>
      <c r="Q558" s="1" t="s">
        <v>444</v>
      </c>
      <c r="R558" s="1" t="s">
        <v>54</v>
      </c>
      <c r="S558" s="1">
        <v>66.481999999999999</v>
      </c>
      <c r="T558" s="1">
        <v>0.73860239999999999</v>
      </c>
      <c r="U558" s="1">
        <v>-1.1639999999999999</v>
      </c>
      <c r="W558" s="1">
        <v>1.6859999999999999</v>
      </c>
      <c r="X558" s="1">
        <v>5.9579525000000002</v>
      </c>
      <c r="AE558" s="1">
        <v>66.998000000000005</v>
      </c>
    </row>
    <row r="559" spans="1:33" x14ac:dyDescent="0.2">
      <c r="A559" s="1" t="s">
        <v>627</v>
      </c>
      <c r="B559" s="1" t="s">
        <v>679</v>
      </c>
      <c r="C559" s="1" t="s">
        <v>680</v>
      </c>
      <c r="D559" s="1">
        <v>115</v>
      </c>
      <c r="E559" s="1" t="s">
        <v>33</v>
      </c>
      <c r="F559" s="1" t="s">
        <v>50</v>
      </c>
      <c r="G559" s="1" t="s">
        <v>103</v>
      </c>
      <c r="H559" s="1" t="s">
        <v>298</v>
      </c>
      <c r="I559" s="1" t="s">
        <v>36</v>
      </c>
      <c r="J559" s="1" t="s">
        <v>104</v>
      </c>
      <c r="K559" s="1">
        <v>2</v>
      </c>
      <c r="L559" s="1">
        <v>93.8</v>
      </c>
      <c r="M559" s="1">
        <v>113.6</v>
      </c>
      <c r="N559" s="1">
        <v>22.1</v>
      </c>
      <c r="O559" s="1">
        <v>3594</v>
      </c>
      <c r="P559" s="1">
        <v>2658</v>
      </c>
      <c r="Q559" s="1" t="s">
        <v>325</v>
      </c>
      <c r="R559" s="1" t="s">
        <v>98</v>
      </c>
      <c r="S559" s="1">
        <v>66.855999999999995</v>
      </c>
      <c r="T559" s="1">
        <v>0.7385756</v>
      </c>
      <c r="U559" s="1">
        <v>-1.2</v>
      </c>
      <c r="W559" s="1">
        <v>1.6859999999999999</v>
      </c>
      <c r="X559" s="1">
        <v>5.9914614999999998</v>
      </c>
      <c r="AE559" s="1">
        <v>67.375</v>
      </c>
    </row>
    <row r="560" spans="1:33" x14ac:dyDescent="0.2">
      <c r="A560" s="1" t="s">
        <v>627</v>
      </c>
      <c r="B560" s="1" t="s">
        <v>679</v>
      </c>
      <c r="C560" s="1" t="s">
        <v>680</v>
      </c>
      <c r="D560" s="1">
        <v>115</v>
      </c>
      <c r="E560" s="1" t="s">
        <v>33</v>
      </c>
      <c r="F560" s="1" t="s">
        <v>50</v>
      </c>
      <c r="G560" s="1" t="s">
        <v>103</v>
      </c>
      <c r="H560" s="1" t="s">
        <v>298</v>
      </c>
      <c r="I560" s="1" t="s">
        <v>36</v>
      </c>
      <c r="J560" s="1" t="s">
        <v>104</v>
      </c>
      <c r="K560" s="1">
        <v>3</v>
      </c>
      <c r="L560" s="1">
        <v>157.1</v>
      </c>
      <c r="M560" s="1">
        <v>179.9</v>
      </c>
      <c r="N560" s="1">
        <v>69.099999999999994</v>
      </c>
      <c r="O560" s="1">
        <v>6344</v>
      </c>
      <c r="P560" s="1">
        <v>4711</v>
      </c>
      <c r="Q560" s="1" t="s">
        <v>327</v>
      </c>
      <c r="R560" s="1" t="s">
        <v>81</v>
      </c>
      <c r="S560" s="1">
        <v>108.295</v>
      </c>
      <c r="T560" s="1">
        <v>0.74188549999999998</v>
      </c>
      <c r="U560" s="1">
        <v>3.2759999999999998</v>
      </c>
      <c r="W560" s="1">
        <v>1.6859999999999999</v>
      </c>
      <c r="X560" s="1">
        <v>9.7111661999999992</v>
      </c>
      <c r="AE560" s="1">
        <v>109.20399999999999</v>
      </c>
    </row>
    <row r="561" spans="1:33" x14ac:dyDescent="0.2">
      <c r="A561" s="1" t="s">
        <v>627</v>
      </c>
      <c r="B561" s="1" t="s">
        <v>679</v>
      </c>
      <c r="C561" s="1" t="s">
        <v>680</v>
      </c>
      <c r="D561" s="1">
        <v>115</v>
      </c>
      <c r="E561" s="1" t="s">
        <v>33</v>
      </c>
      <c r="F561" s="1" t="s">
        <v>50</v>
      </c>
      <c r="G561" s="1" t="s">
        <v>103</v>
      </c>
      <c r="H561" s="1" t="s">
        <v>298</v>
      </c>
      <c r="I561" s="1" t="s">
        <v>36</v>
      </c>
      <c r="J561" s="1" t="s">
        <v>104</v>
      </c>
      <c r="K561" s="1">
        <v>4</v>
      </c>
      <c r="L561" s="1">
        <v>271.60000000000002</v>
      </c>
      <c r="M561" s="1">
        <v>286.60000000000002</v>
      </c>
      <c r="N561" s="1">
        <v>71.099999999999994</v>
      </c>
      <c r="W561" s="1">
        <v>1.6859999999999999</v>
      </c>
      <c r="X561" s="1">
        <v>42.055836800000002</v>
      </c>
      <c r="Y561" s="1">
        <v>4610</v>
      </c>
      <c r="Z561" s="1">
        <v>5495</v>
      </c>
      <c r="AA561" s="1">
        <v>6538</v>
      </c>
      <c r="AB561" s="1" t="s">
        <v>48</v>
      </c>
      <c r="AC561" s="1" t="s">
        <v>76</v>
      </c>
      <c r="AD561" s="1">
        <v>94.344999999999999</v>
      </c>
      <c r="AE561" s="1">
        <v>95.858000000000004</v>
      </c>
      <c r="AF561" s="1">
        <v>1.1762919000000001</v>
      </c>
      <c r="AG561" s="1">
        <v>-23.818000000000001</v>
      </c>
    </row>
    <row r="562" spans="1:33" x14ac:dyDescent="0.2">
      <c r="A562" s="1" t="s">
        <v>627</v>
      </c>
      <c r="B562" s="1" t="s">
        <v>679</v>
      </c>
      <c r="C562" s="1" t="s">
        <v>680</v>
      </c>
      <c r="D562" s="1">
        <v>115</v>
      </c>
      <c r="E562" s="1" t="s">
        <v>33</v>
      </c>
      <c r="F562" s="1" t="s">
        <v>50</v>
      </c>
      <c r="G562" s="1" t="s">
        <v>103</v>
      </c>
      <c r="H562" s="1" t="s">
        <v>298</v>
      </c>
      <c r="I562" s="1" t="s">
        <v>36</v>
      </c>
      <c r="J562" s="1" t="s">
        <v>104</v>
      </c>
      <c r="K562" s="1">
        <v>5</v>
      </c>
      <c r="L562" s="1">
        <v>383.9</v>
      </c>
      <c r="M562" s="1">
        <v>403.6</v>
      </c>
      <c r="N562" s="1">
        <v>22.4</v>
      </c>
      <c r="W562" s="1">
        <v>1.6859999999999999</v>
      </c>
      <c r="X562" s="1">
        <v>39.666410900000002</v>
      </c>
      <c r="Y562" s="1">
        <v>4785</v>
      </c>
      <c r="Z562" s="1">
        <v>5610</v>
      </c>
      <c r="AA562" s="1">
        <v>6675</v>
      </c>
      <c r="AB562" s="1" t="s">
        <v>351</v>
      </c>
      <c r="AC562" s="1" t="s">
        <v>307</v>
      </c>
      <c r="AD562" s="1">
        <v>89.007999999999996</v>
      </c>
      <c r="AE562" s="1">
        <v>90.423000000000002</v>
      </c>
      <c r="AF562" s="1">
        <v>1.1704129000000001</v>
      </c>
      <c r="AG562" s="1">
        <v>-28.41</v>
      </c>
    </row>
    <row r="563" spans="1:33" x14ac:dyDescent="0.2">
      <c r="A563" s="1" t="s">
        <v>627</v>
      </c>
      <c r="B563" s="1" t="s">
        <v>681</v>
      </c>
      <c r="C563" s="1" t="s">
        <v>682</v>
      </c>
      <c r="D563" s="1">
        <v>116</v>
      </c>
      <c r="E563" s="1" t="s">
        <v>33</v>
      </c>
      <c r="F563" s="1" t="s">
        <v>683</v>
      </c>
      <c r="G563" s="1" t="s">
        <v>105</v>
      </c>
      <c r="H563" s="1" t="s">
        <v>298</v>
      </c>
      <c r="I563" s="1" t="s">
        <v>36</v>
      </c>
      <c r="J563" s="1" t="s">
        <v>106</v>
      </c>
      <c r="K563" s="1">
        <v>1</v>
      </c>
      <c r="L563" s="1">
        <v>23.9</v>
      </c>
      <c r="M563" s="1">
        <v>26.6</v>
      </c>
      <c r="N563" s="1">
        <v>22.1</v>
      </c>
      <c r="O563" s="1">
        <v>3519</v>
      </c>
      <c r="P563" s="1">
        <v>2599</v>
      </c>
      <c r="Q563" s="1" t="s">
        <v>407</v>
      </c>
      <c r="R563" s="1" t="s">
        <v>98</v>
      </c>
      <c r="S563" s="1">
        <v>66.522000000000006</v>
      </c>
      <c r="T563" s="1">
        <v>0.73856900000000003</v>
      </c>
      <c r="U563" s="1">
        <v>-1.266</v>
      </c>
      <c r="W563" s="1">
        <v>0.88100000000000001</v>
      </c>
      <c r="X563" s="1">
        <v>11.408741300000001</v>
      </c>
      <c r="AE563" s="1">
        <v>67.037999999999997</v>
      </c>
    </row>
    <row r="564" spans="1:33" x14ac:dyDescent="0.2">
      <c r="A564" s="1" t="s">
        <v>627</v>
      </c>
      <c r="B564" s="1" t="s">
        <v>681</v>
      </c>
      <c r="C564" s="1" t="s">
        <v>682</v>
      </c>
      <c r="D564" s="1">
        <v>116</v>
      </c>
      <c r="E564" s="1" t="s">
        <v>33</v>
      </c>
      <c r="F564" s="1" t="s">
        <v>683</v>
      </c>
      <c r="G564" s="1" t="s">
        <v>105</v>
      </c>
      <c r="H564" s="1" t="s">
        <v>298</v>
      </c>
      <c r="I564" s="1" t="s">
        <v>36</v>
      </c>
      <c r="J564" s="1" t="s">
        <v>106</v>
      </c>
      <c r="K564" s="1">
        <v>2</v>
      </c>
      <c r="L564" s="1">
        <v>93.8</v>
      </c>
      <c r="M564" s="1">
        <v>113.6</v>
      </c>
      <c r="N564" s="1">
        <v>22.1</v>
      </c>
      <c r="O564" s="1">
        <v>3573</v>
      </c>
      <c r="P564" s="1">
        <v>2642</v>
      </c>
      <c r="Q564" s="1" t="s">
        <v>357</v>
      </c>
      <c r="R564" s="1" t="s">
        <v>75</v>
      </c>
      <c r="S564" s="1">
        <v>66.739000000000004</v>
      </c>
      <c r="T564" s="1">
        <v>0.73861770000000004</v>
      </c>
      <c r="U564" s="1">
        <v>-1.2</v>
      </c>
      <c r="W564" s="1">
        <v>0.88100000000000001</v>
      </c>
      <c r="X564" s="1">
        <v>11.4460043</v>
      </c>
      <c r="AE564" s="1">
        <v>67.257000000000005</v>
      </c>
    </row>
    <row r="565" spans="1:33" x14ac:dyDescent="0.2">
      <c r="A565" s="1" t="s">
        <v>627</v>
      </c>
      <c r="B565" s="1" t="s">
        <v>681</v>
      </c>
      <c r="C565" s="1" t="s">
        <v>682</v>
      </c>
      <c r="D565" s="1">
        <v>116</v>
      </c>
      <c r="E565" s="1" t="s">
        <v>33</v>
      </c>
      <c r="F565" s="1" t="s">
        <v>683</v>
      </c>
      <c r="G565" s="1" t="s">
        <v>105</v>
      </c>
      <c r="H565" s="1" t="s">
        <v>298</v>
      </c>
      <c r="I565" s="1" t="s">
        <v>36</v>
      </c>
      <c r="J565" s="1" t="s">
        <v>106</v>
      </c>
      <c r="K565" s="1">
        <v>3</v>
      </c>
      <c r="L565" s="1">
        <v>157.19999999999999</v>
      </c>
      <c r="M565" s="1">
        <v>179.7</v>
      </c>
      <c r="N565" s="1">
        <v>65.599999999999994</v>
      </c>
      <c r="O565" s="1">
        <v>2999</v>
      </c>
      <c r="P565" s="1">
        <v>2302</v>
      </c>
      <c r="Q565" s="1" t="s">
        <v>322</v>
      </c>
      <c r="R565" s="1" t="s">
        <v>98</v>
      </c>
      <c r="S565" s="1">
        <v>54.024000000000001</v>
      </c>
      <c r="T565" s="1">
        <v>0.76660379999999995</v>
      </c>
      <c r="U565" s="1">
        <v>36.643999999999998</v>
      </c>
      <c r="W565" s="1">
        <v>0.88100000000000001</v>
      </c>
      <c r="X565" s="1">
        <v>9.2737529999999992</v>
      </c>
      <c r="AE565" s="1">
        <v>54.493000000000002</v>
      </c>
    </row>
    <row r="566" spans="1:33" x14ac:dyDescent="0.2">
      <c r="A566" s="1" t="s">
        <v>627</v>
      </c>
      <c r="B566" s="1" t="s">
        <v>681</v>
      </c>
      <c r="C566" s="1" t="s">
        <v>682</v>
      </c>
      <c r="D566" s="1">
        <v>116</v>
      </c>
      <c r="E566" s="1" t="s">
        <v>33</v>
      </c>
      <c r="F566" s="1" t="s">
        <v>683</v>
      </c>
      <c r="G566" s="1" t="s">
        <v>105</v>
      </c>
      <c r="H566" s="1" t="s">
        <v>298</v>
      </c>
      <c r="I566" s="1" t="s">
        <v>36</v>
      </c>
      <c r="J566" s="1" t="s">
        <v>106</v>
      </c>
      <c r="K566" s="1">
        <v>4</v>
      </c>
      <c r="L566" s="1">
        <v>272</v>
      </c>
      <c r="M566" s="1">
        <v>292.8</v>
      </c>
      <c r="N566" s="1">
        <v>66.900000000000006</v>
      </c>
      <c r="W566" s="1">
        <v>0.88100000000000001</v>
      </c>
      <c r="X566" s="1">
        <v>35.552780400000003</v>
      </c>
      <c r="Y566" s="1">
        <v>2061</v>
      </c>
      <c r="Z566" s="1">
        <v>2593</v>
      </c>
      <c r="AA566" s="1">
        <v>2930</v>
      </c>
      <c r="AB566" s="1" t="s">
        <v>48</v>
      </c>
      <c r="AC566" s="1" t="s">
        <v>76</v>
      </c>
      <c r="AD566" s="1">
        <v>41.750999999999998</v>
      </c>
      <c r="AE566" s="1">
        <v>42.453000000000003</v>
      </c>
      <c r="AF566" s="1">
        <v>1.2523145</v>
      </c>
      <c r="AG566" s="1">
        <v>43.784999999999997</v>
      </c>
    </row>
    <row r="567" spans="1:33" x14ac:dyDescent="0.2">
      <c r="A567" s="1" t="s">
        <v>627</v>
      </c>
      <c r="B567" s="1" t="s">
        <v>681</v>
      </c>
      <c r="C567" s="1" t="s">
        <v>682</v>
      </c>
      <c r="D567" s="1">
        <v>116</v>
      </c>
      <c r="E567" s="1" t="s">
        <v>33</v>
      </c>
      <c r="F567" s="1" t="s">
        <v>683</v>
      </c>
      <c r="G567" s="1" t="s">
        <v>105</v>
      </c>
      <c r="H567" s="1" t="s">
        <v>298</v>
      </c>
      <c r="I567" s="1" t="s">
        <v>36</v>
      </c>
      <c r="J567" s="1" t="s">
        <v>106</v>
      </c>
      <c r="K567" s="1">
        <v>5</v>
      </c>
      <c r="L567" s="1">
        <v>384</v>
      </c>
      <c r="M567" s="1">
        <v>387</v>
      </c>
      <c r="N567" s="1">
        <v>22.4</v>
      </c>
      <c r="W567" s="1">
        <v>0.88100000000000001</v>
      </c>
      <c r="X567" s="1">
        <v>75.789192400000005</v>
      </c>
      <c r="Y567" s="1">
        <v>4738</v>
      </c>
      <c r="Z567" s="1">
        <v>5547</v>
      </c>
      <c r="AA567" s="1">
        <v>6627</v>
      </c>
      <c r="AB567" s="1" t="s">
        <v>329</v>
      </c>
      <c r="AC567" s="1" t="s">
        <v>66</v>
      </c>
      <c r="AD567" s="1">
        <v>88.864999999999995</v>
      </c>
      <c r="AE567" s="1">
        <v>90.278000000000006</v>
      </c>
      <c r="AF567" s="1">
        <v>1.1705399999999999</v>
      </c>
      <c r="AG567" s="1">
        <v>-28.41</v>
      </c>
    </row>
    <row r="568" spans="1:33" x14ac:dyDescent="0.2">
      <c r="A568" s="1" t="s">
        <v>627</v>
      </c>
      <c r="B568" s="1" t="s">
        <v>684</v>
      </c>
      <c r="C568" s="1" t="s">
        <v>685</v>
      </c>
      <c r="D568" s="1">
        <v>117</v>
      </c>
      <c r="E568" s="1" t="s">
        <v>33</v>
      </c>
      <c r="F568" s="1" t="s">
        <v>686</v>
      </c>
      <c r="G568" s="1" t="s">
        <v>107</v>
      </c>
      <c r="H568" s="1" t="s">
        <v>298</v>
      </c>
      <c r="I568" s="1" t="s">
        <v>36</v>
      </c>
      <c r="J568" s="1" t="s">
        <v>108</v>
      </c>
      <c r="K568" s="1">
        <v>1</v>
      </c>
      <c r="L568" s="1">
        <v>23.7</v>
      </c>
      <c r="M568" s="1">
        <v>43.5</v>
      </c>
      <c r="N568" s="1">
        <v>22.1</v>
      </c>
      <c r="O568" s="1">
        <v>3514</v>
      </c>
      <c r="P568" s="1">
        <v>2597</v>
      </c>
      <c r="Q568" s="1" t="s">
        <v>325</v>
      </c>
      <c r="R568" s="1" t="s">
        <v>98</v>
      </c>
      <c r="S568" s="1">
        <v>66.373999999999995</v>
      </c>
      <c r="T568" s="1">
        <v>0.73859410000000003</v>
      </c>
      <c r="U568" s="1">
        <v>-1.1279999999999999</v>
      </c>
      <c r="W568" s="1">
        <v>1.4359999999999999</v>
      </c>
      <c r="X568" s="1">
        <v>6.9838252000000001</v>
      </c>
      <c r="AE568" s="1">
        <v>66.888999999999996</v>
      </c>
    </row>
    <row r="569" spans="1:33" x14ac:dyDescent="0.2">
      <c r="A569" s="1" t="s">
        <v>627</v>
      </c>
      <c r="B569" s="1" t="s">
        <v>684</v>
      </c>
      <c r="C569" s="1" t="s">
        <v>685</v>
      </c>
      <c r="D569" s="1">
        <v>117</v>
      </c>
      <c r="E569" s="1" t="s">
        <v>33</v>
      </c>
      <c r="F569" s="1" t="s">
        <v>686</v>
      </c>
      <c r="G569" s="1" t="s">
        <v>107</v>
      </c>
      <c r="H569" s="1" t="s">
        <v>298</v>
      </c>
      <c r="I569" s="1" t="s">
        <v>36</v>
      </c>
      <c r="J569" s="1" t="s">
        <v>108</v>
      </c>
      <c r="K569" s="1">
        <v>2</v>
      </c>
      <c r="L569" s="1">
        <v>93.8</v>
      </c>
      <c r="M569" s="1">
        <v>113.6</v>
      </c>
      <c r="N569" s="1">
        <v>22.1</v>
      </c>
      <c r="O569" s="1">
        <v>3580</v>
      </c>
      <c r="P569" s="1">
        <v>2647</v>
      </c>
      <c r="Q569" s="1" t="s">
        <v>327</v>
      </c>
      <c r="R569" s="1" t="s">
        <v>38</v>
      </c>
      <c r="S569" s="1">
        <v>66.722999999999999</v>
      </c>
      <c r="T569" s="1">
        <v>0.73854070000000005</v>
      </c>
      <c r="U569" s="1">
        <v>-1.2</v>
      </c>
      <c r="W569" s="1">
        <v>1.4359999999999999</v>
      </c>
      <c r="X569" s="1">
        <v>7.0205536999999998</v>
      </c>
      <c r="AE569" s="1">
        <v>67.241</v>
      </c>
    </row>
    <row r="570" spans="1:33" x14ac:dyDescent="0.2">
      <c r="A570" s="1" t="s">
        <v>627</v>
      </c>
      <c r="B570" s="1" t="s">
        <v>684</v>
      </c>
      <c r="C570" s="1" t="s">
        <v>685</v>
      </c>
      <c r="D570" s="1">
        <v>117</v>
      </c>
      <c r="E570" s="1" t="s">
        <v>33</v>
      </c>
      <c r="F570" s="1" t="s">
        <v>686</v>
      </c>
      <c r="G570" s="1" t="s">
        <v>107</v>
      </c>
      <c r="H570" s="1" t="s">
        <v>298</v>
      </c>
      <c r="I570" s="1" t="s">
        <v>36</v>
      </c>
      <c r="J570" s="1" t="s">
        <v>108</v>
      </c>
      <c r="K570" s="1">
        <v>3</v>
      </c>
      <c r="L570" s="1">
        <v>157.30000000000001</v>
      </c>
      <c r="M570" s="1">
        <v>179.8</v>
      </c>
      <c r="N570" s="1">
        <v>66.599999999999994</v>
      </c>
      <c r="O570" s="1">
        <v>4169</v>
      </c>
      <c r="P570" s="1">
        <v>3123</v>
      </c>
      <c r="Q570" s="1" t="s">
        <v>328</v>
      </c>
      <c r="R570" s="1" t="s">
        <v>98</v>
      </c>
      <c r="S570" s="1">
        <v>73.319000000000003</v>
      </c>
      <c r="T570" s="1">
        <v>0.74830149999999995</v>
      </c>
      <c r="U570" s="1">
        <v>12.000999999999999</v>
      </c>
      <c r="W570" s="1">
        <v>1.4359999999999999</v>
      </c>
      <c r="X570" s="1">
        <v>7.7193725999999998</v>
      </c>
      <c r="AE570" s="1">
        <v>73.933999999999997</v>
      </c>
    </row>
    <row r="571" spans="1:33" x14ac:dyDescent="0.2">
      <c r="A571" s="1" t="s">
        <v>627</v>
      </c>
      <c r="B571" s="1" t="s">
        <v>684</v>
      </c>
      <c r="C571" s="1" t="s">
        <v>685</v>
      </c>
      <c r="D571" s="1">
        <v>117</v>
      </c>
      <c r="E571" s="1" t="s">
        <v>33</v>
      </c>
      <c r="F571" s="1" t="s">
        <v>686</v>
      </c>
      <c r="G571" s="1" t="s">
        <v>107</v>
      </c>
      <c r="H571" s="1" t="s">
        <v>298</v>
      </c>
      <c r="I571" s="1" t="s">
        <v>36</v>
      </c>
      <c r="J571" s="1" t="s">
        <v>108</v>
      </c>
      <c r="K571" s="1">
        <v>4</v>
      </c>
      <c r="L571" s="1">
        <v>271.7</v>
      </c>
      <c r="M571" s="1">
        <v>289.3</v>
      </c>
      <c r="N571" s="1">
        <v>69.900000000000006</v>
      </c>
      <c r="W571" s="1">
        <v>1.4359999999999999</v>
      </c>
      <c r="X571" s="1">
        <v>37.2215846</v>
      </c>
      <c r="Y571" s="1">
        <v>3493</v>
      </c>
      <c r="Z571" s="1">
        <v>4173</v>
      </c>
      <c r="AA571" s="1">
        <v>4958</v>
      </c>
      <c r="AB571" s="1" t="s">
        <v>340</v>
      </c>
      <c r="AC571" s="1" t="s">
        <v>76</v>
      </c>
      <c r="AD571" s="1">
        <v>71.161000000000001</v>
      </c>
      <c r="AE571" s="1">
        <v>72.307000000000002</v>
      </c>
      <c r="AF571" s="1">
        <v>1.1837783</v>
      </c>
      <c r="AG571" s="1">
        <v>-17.157</v>
      </c>
    </row>
    <row r="572" spans="1:33" x14ac:dyDescent="0.2">
      <c r="A572" s="1" t="s">
        <v>627</v>
      </c>
      <c r="B572" s="1" t="s">
        <v>684</v>
      </c>
      <c r="C572" s="1" t="s">
        <v>685</v>
      </c>
      <c r="D572" s="1">
        <v>117</v>
      </c>
      <c r="E572" s="1" t="s">
        <v>33</v>
      </c>
      <c r="F572" s="1" t="s">
        <v>686</v>
      </c>
      <c r="G572" s="1" t="s">
        <v>107</v>
      </c>
      <c r="H572" s="1" t="s">
        <v>298</v>
      </c>
      <c r="I572" s="1" t="s">
        <v>36</v>
      </c>
      <c r="J572" s="1" t="s">
        <v>108</v>
      </c>
      <c r="K572" s="1">
        <v>5</v>
      </c>
      <c r="L572" s="1">
        <v>383.9</v>
      </c>
      <c r="M572" s="1">
        <v>403.7</v>
      </c>
      <c r="N572" s="1">
        <v>22.4</v>
      </c>
      <c r="W572" s="1">
        <v>1.4359999999999999</v>
      </c>
      <c r="X572" s="1">
        <v>46.511047499999997</v>
      </c>
      <c r="Y572" s="1">
        <v>4782</v>
      </c>
      <c r="Z572" s="1">
        <v>5606</v>
      </c>
      <c r="AA572" s="1">
        <v>6671</v>
      </c>
      <c r="AB572" s="1" t="s">
        <v>71</v>
      </c>
      <c r="AC572" s="1" t="s">
        <v>67</v>
      </c>
      <c r="AD572" s="1">
        <v>88.891000000000005</v>
      </c>
      <c r="AE572" s="1">
        <v>90.304000000000002</v>
      </c>
      <c r="AF572" s="1">
        <v>1.1704125000000001</v>
      </c>
      <c r="AG572" s="1">
        <v>-28.41</v>
      </c>
    </row>
    <row r="573" spans="1:33" x14ac:dyDescent="0.2">
      <c r="A573" s="1" t="s">
        <v>627</v>
      </c>
      <c r="B573" s="1" t="s">
        <v>687</v>
      </c>
      <c r="C573" s="1" t="s">
        <v>688</v>
      </c>
      <c r="D573" s="1">
        <v>118</v>
      </c>
      <c r="E573" s="1" t="s">
        <v>33</v>
      </c>
      <c r="F573" s="1" t="s">
        <v>689</v>
      </c>
      <c r="G573" s="1" t="s">
        <v>109</v>
      </c>
      <c r="H573" s="1" t="s">
        <v>298</v>
      </c>
      <c r="I573" s="1" t="s">
        <v>36</v>
      </c>
      <c r="J573" s="1" t="s">
        <v>110</v>
      </c>
      <c r="K573" s="1">
        <v>1</v>
      </c>
      <c r="L573" s="1">
        <v>23.8</v>
      </c>
      <c r="M573" s="1">
        <v>43.6</v>
      </c>
      <c r="N573" s="1">
        <v>22.1</v>
      </c>
      <c r="O573" s="1">
        <v>3547</v>
      </c>
      <c r="P573" s="1">
        <v>2624</v>
      </c>
      <c r="Q573" s="1" t="s">
        <v>444</v>
      </c>
      <c r="R573" s="1" t="s">
        <v>54</v>
      </c>
      <c r="S573" s="1">
        <v>66.448999999999998</v>
      </c>
      <c r="T573" s="1">
        <v>0.7385796</v>
      </c>
      <c r="U573" s="1">
        <v>-1.139</v>
      </c>
      <c r="W573" s="1">
        <v>1.355</v>
      </c>
      <c r="X573" s="1">
        <v>7.4096627000000002</v>
      </c>
      <c r="AE573" s="1">
        <v>66.965000000000003</v>
      </c>
    </row>
    <row r="574" spans="1:33" x14ac:dyDescent="0.2">
      <c r="A574" s="1" t="s">
        <v>627</v>
      </c>
      <c r="B574" s="1" t="s">
        <v>687</v>
      </c>
      <c r="C574" s="1" t="s">
        <v>688</v>
      </c>
      <c r="D574" s="1">
        <v>118</v>
      </c>
      <c r="E574" s="1" t="s">
        <v>33</v>
      </c>
      <c r="F574" s="1" t="s">
        <v>689</v>
      </c>
      <c r="G574" s="1" t="s">
        <v>109</v>
      </c>
      <c r="H574" s="1" t="s">
        <v>298</v>
      </c>
      <c r="I574" s="1" t="s">
        <v>36</v>
      </c>
      <c r="J574" s="1" t="s">
        <v>110</v>
      </c>
      <c r="K574" s="1">
        <v>2</v>
      </c>
      <c r="L574" s="1">
        <v>93.8</v>
      </c>
      <c r="M574" s="1">
        <v>113.6</v>
      </c>
      <c r="N574" s="1">
        <v>22.1</v>
      </c>
      <c r="O574" s="1">
        <v>3574</v>
      </c>
      <c r="P574" s="1">
        <v>2642</v>
      </c>
      <c r="Q574" s="1" t="s">
        <v>325</v>
      </c>
      <c r="R574" s="1" t="s">
        <v>98</v>
      </c>
      <c r="S574" s="1">
        <v>66.786000000000001</v>
      </c>
      <c r="T574" s="1">
        <v>0.73853469999999999</v>
      </c>
      <c r="U574" s="1">
        <v>-1.2</v>
      </c>
      <c r="W574" s="1">
        <v>1.355</v>
      </c>
      <c r="X574" s="1">
        <v>7.4472196999999998</v>
      </c>
      <c r="AE574" s="1">
        <v>67.304000000000002</v>
      </c>
    </row>
    <row r="575" spans="1:33" x14ac:dyDescent="0.2">
      <c r="A575" s="1" t="s">
        <v>627</v>
      </c>
      <c r="B575" s="1" t="s">
        <v>687</v>
      </c>
      <c r="C575" s="1" t="s">
        <v>688</v>
      </c>
      <c r="D575" s="1">
        <v>118</v>
      </c>
      <c r="E575" s="1" t="s">
        <v>33</v>
      </c>
      <c r="F575" s="1" t="s">
        <v>689</v>
      </c>
      <c r="G575" s="1" t="s">
        <v>109</v>
      </c>
      <c r="H575" s="1" t="s">
        <v>298</v>
      </c>
      <c r="I575" s="1" t="s">
        <v>36</v>
      </c>
      <c r="J575" s="1" t="s">
        <v>110</v>
      </c>
      <c r="K575" s="1">
        <v>3</v>
      </c>
      <c r="L575" s="1">
        <v>156.80000000000001</v>
      </c>
      <c r="M575" s="1">
        <v>179.8</v>
      </c>
      <c r="N575" s="1">
        <v>69.599999999999994</v>
      </c>
      <c r="O575" s="1">
        <v>6171</v>
      </c>
      <c r="P575" s="1">
        <v>4634</v>
      </c>
      <c r="Q575" s="1" t="s">
        <v>327</v>
      </c>
      <c r="R575" s="1" t="s">
        <v>81</v>
      </c>
      <c r="S575" s="1">
        <v>108.404</v>
      </c>
      <c r="T575" s="1">
        <v>0.75019720000000001</v>
      </c>
      <c r="U575" s="1">
        <v>14.573</v>
      </c>
      <c r="W575" s="1">
        <v>1.355</v>
      </c>
      <c r="X575" s="1">
        <v>12.0943825</v>
      </c>
      <c r="AE575" s="1">
        <v>109.303</v>
      </c>
    </row>
    <row r="576" spans="1:33" x14ac:dyDescent="0.2">
      <c r="A576" s="1" t="s">
        <v>627</v>
      </c>
      <c r="B576" s="1" t="s">
        <v>687</v>
      </c>
      <c r="C576" s="1" t="s">
        <v>688</v>
      </c>
      <c r="D576" s="1">
        <v>118</v>
      </c>
      <c r="E576" s="1" t="s">
        <v>33</v>
      </c>
      <c r="F576" s="1" t="s">
        <v>689</v>
      </c>
      <c r="G576" s="1" t="s">
        <v>109</v>
      </c>
      <c r="H576" s="1" t="s">
        <v>298</v>
      </c>
      <c r="I576" s="1" t="s">
        <v>36</v>
      </c>
      <c r="J576" s="1" t="s">
        <v>110</v>
      </c>
      <c r="K576" s="1">
        <v>4</v>
      </c>
      <c r="L576" s="1">
        <v>271.39999999999998</v>
      </c>
      <c r="M576" s="1">
        <v>288.10000000000002</v>
      </c>
      <c r="N576" s="1">
        <v>70.8</v>
      </c>
      <c r="W576" s="1">
        <v>1.355</v>
      </c>
      <c r="X576" s="1">
        <v>44.8149108</v>
      </c>
      <c r="Y576" s="1">
        <v>3945</v>
      </c>
      <c r="Z576" s="1">
        <v>4743</v>
      </c>
      <c r="AA576" s="1">
        <v>5594</v>
      </c>
      <c r="AB576" s="1" t="s">
        <v>48</v>
      </c>
      <c r="AC576" s="1" t="s">
        <v>76</v>
      </c>
      <c r="AD576" s="1">
        <v>80.813999999999993</v>
      </c>
      <c r="AE576" s="1">
        <v>82.120999999999995</v>
      </c>
      <c r="AF576" s="1">
        <v>1.1899587</v>
      </c>
      <c r="AG576" s="1">
        <v>-11.614000000000001</v>
      </c>
    </row>
    <row r="577" spans="1:33" x14ac:dyDescent="0.2">
      <c r="A577" s="1" t="s">
        <v>627</v>
      </c>
      <c r="B577" s="1" t="s">
        <v>687</v>
      </c>
      <c r="C577" s="1" t="s">
        <v>688</v>
      </c>
      <c r="D577" s="1">
        <v>118</v>
      </c>
      <c r="E577" s="1" t="s">
        <v>33</v>
      </c>
      <c r="F577" s="1" t="s">
        <v>689</v>
      </c>
      <c r="G577" s="1" t="s">
        <v>109</v>
      </c>
      <c r="H577" s="1" t="s">
        <v>298</v>
      </c>
      <c r="I577" s="1" t="s">
        <v>36</v>
      </c>
      <c r="J577" s="1" t="s">
        <v>110</v>
      </c>
      <c r="K577" s="1">
        <v>5</v>
      </c>
      <c r="L577" s="1">
        <v>383.9</v>
      </c>
      <c r="M577" s="1">
        <v>403.7</v>
      </c>
      <c r="N577" s="1">
        <v>22.4</v>
      </c>
      <c r="W577" s="1">
        <v>1.355</v>
      </c>
      <c r="X577" s="1">
        <v>49.324282599999997</v>
      </c>
      <c r="Y577" s="1">
        <v>4781</v>
      </c>
      <c r="Z577" s="1">
        <v>5604</v>
      </c>
      <c r="AA577" s="1">
        <v>6672</v>
      </c>
      <c r="AB577" s="1" t="s">
        <v>387</v>
      </c>
      <c r="AC577" s="1" t="s">
        <v>371</v>
      </c>
      <c r="AD577" s="1">
        <v>88.95</v>
      </c>
      <c r="AE577" s="1">
        <v>90.364999999999995</v>
      </c>
      <c r="AF577" s="1">
        <v>1.1704079999999999</v>
      </c>
      <c r="AG577" s="1">
        <v>-28.41</v>
      </c>
    </row>
    <row r="578" spans="1:33" x14ac:dyDescent="0.2">
      <c r="A578" s="1" t="s">
        <v>627</v>
      </c>
      <c r="B578" s="1" t="s">
        <v>690</v>
      </c>
      <c r="C578" s="1" t="s">
        <v>691</v>
      </c>
      <c r="D578" s="1">
        <v>119</v>
      </c>
      <c r="E578" s="1" t="s">
        <v>33</v>
      </c>
      <c r="F578" s="1" t="s">
        <v>692</v>
      </c>
      <c r="G578" s="1" t="s">
        <v>111</v>
      </c>
      <c r="H578" s="1" t="s">
        <v>298</v>
      </c>
      <c r="I578" s="1" t="s">
        <v>36</v>
      </c>
      <c r="J578" s="1" t="s">
        <v>112</v>
      </c>
      <c r="K578" s="1">
        <v>1</v>
      </c>
      <c r="L578" s="1">
        <v>23.8</v>
      </c>
      <c r="M578" s="1">
        <v>43.6</v>
      </c>
      <c r="N578" s="1">
        <v>22.1</v>
      </c>
      <c r="O578" s="1">
        <v>3548</v>
      </c>
      <c r="P578" s="1">
        <v>2624</v>
      </c>
      <c r="Q578" s="1" t="s">
        <v>459</v>
      </c>
      <c r="R578" s="1" t="s">
        <v>46</v>
      </c>
      <c r="S578" s="1">
        <v>66.370999999999995</v>
      </c>
      <c r="T578" s="1">
        <v>0.73858270000000004</v>
      </c>
      <c r="U578" s="1">
        <v>-1.123</v>
      </c>
      <c r="W578" s="1">
        <v>1.58</v>
      </c>
      <c r="X578" s="1">
        <v>6.3469807999999999</v>
      </c>
      <c r="AE578" s="1">
        <v>66.885999999999996</v>
      </c>
    </row>
    <row r="579" spans="1:33" x14ac:dyDescent="0.2">
      <c r="A579" s="1" t="s">
        <v>627</v>
      </c>
      <c r="B579" s="1" t="s">
        <v>690</v>
      </c>
      <c r="C579" s="1" t="s">
        <v>691</v>
      </c>
      <c r="D579" s="1">
        <v>119</v>
      </c>
      <c r="E579" s="1" t="s">
        <v>33</v>
      </c>
      <c r="F579" s="1" t="s">
        <v>692</v>
      </c>
      <c r="G579" s="1" t="s">
        <v>111</v>
      </c>
      <c r="H579" s="1" t="s">
        <v>298</v>
      </c>
      <c r="I579" s="1" t="s">
        <v>36</v>
      </c>
      <c r="J579" s="1" t="s">
        <v>112</v>
      </c>
      <c r="K579" s="1">
        <v>2</v>
      </c>
      <c r="L579" s="1">
        <v>93.8</v>
      </c>
      <c r="M579" s="1">
        <v>113.6</v>
      </c>
      <c r="N579" s="1">
        <v>22.1</v>
      </c>
      <c r="O579" s="1">
        <v>3587</v>
      </c>
      <c r="P579" s="1">
        <v>2654</v>
      </c>
      <c r="Q579" s="1" t="s">
        <v>407</v>
      </c>
      <c r="R579" s="1" t="s">
        <v>81</v>
      </c>
      <c r="S579" s="1">
        <v>66.724999999999994</v>
      </c>
      <c r="T579" s="1">
        <v>0.7385256</v>
      </c>
      <c r="U579" s="1">
        <v>-1.2</v>
      </c>
      <c r="W579" s="1">
        <v>1.58</v>
      </c>
      <c r="X579" s="1">
        <v>6.3809051999999999</v>
      </c>
      <c r="AE579" s="1">
        <v>67.242999999999995</v>
      </c>
    </row>
    <row r="580" spans="1:33" x14ac:dyDescent="0.2">
      <c r="A580" s="1" t="s">
        <v>627</v>
      </c>
      <c r="B580" s="1" t="s">
        <v>690</v>
      </c>
      <c r="C580" s="1" t="s">
        <v>691</v>
      </c>
      <c r="D580" s="1">
        <v>119</v>
      </c>
      <c r="E580" s="1" t="s">
        <v>33</v>
      </c>
      <c r="F580" s="1" t="s">
        <v>692</v>
      </c>
      <c r="G580" s="1" t="s">
        <v>111</v>
      </c>
      <c r="H580" s="1" t="s">
        <v>298</v>
      </c>
      <c r="I580" s="1" t="s">
        <v>36</v>
      </c>
      <c r="J580" s="1" t="s">
        <v>112</v>
      </c>
      <c r="K580" s="1">
        <v>3</v>
      </c>
      <c r="L580" s="1">
        <v>157</v>
      </c>
      <c r="M580" s="1">
        <v>179.7</v>
      </c>
      <c r="N580" s="1">
        <v>68.099999999999994</v>
      </c>
      <c r="O580" s="1">
        <v>4905</v>
      </c>
      <c r="P580" s="1">
        <v>3806</v>
      </c>
      <c r="Q580" s="1" t="s">
        <v>357</v>
      </c>
      <c r="R580" s="1" t="s">
        <v>80</v>
      </c>
      <c r="S580" s="1">
        <v>86.363</v>
      </c>
      <c r="T580" s="1">
        <v>0.77524510000000002</v>
      </c>
      <c r="U580" s="1">
        <v>48.46</v>
      </c>
      <c r="W580" s="1">
        <v>1.58</v>
      </c>
      <c r="X580" s="1">
        <v>8.2659784999999992</v>
      </c>
      <c r="AE580" s="1">
        <v>87.108999999999995</v>
      </c>
    </row>
    <row r="581" spans="1:33" x14ac:dyDescent="0.2">
      <c r="A581" s="1" t="s">
        <v>627</v>
      </c>
      <c r="B581" s="1" t="s">
        <v>690</v>
      </c>
      <c r="C581" s="1" t="s">
        <v>691</v>
      </c>
      <c r="D581" s="1">
        <v>119</v>
      </c>
      <c r="E581" s="1" t="s">
        <v>33</v>
      </c>
      <c r="F581" s="1" t="s">
        <v>692</v>
      </c>
      <c r="G581" s="1" t="s">
        <v>111</v>
      </c>
      <c r="H581" s="1" t="s">
        <v>298</v>
      </c>
      <c r="I581" s="1" t="s">
        <v>36</v>
      </c>
      <c r="J581" s="1" t="s">
        <v>112</v>
      </c>
      <c r="K581" s="1">
        <v>4</v>
      </c>
      <c r="L581" s="1">
        <v>271.60000000000002</v>
      </c>
      <c r="M581" s="1">
        <v>289.39999999999998</v>
      </c>
      <c r="N581" s="1">
        <v>69.900000000000006</v>
      </c>
      <c r="W581" s="1">
        <v>1.58</v>
      </c>
      <c r="X581" s="1">
        <v>33.759807299999999</v>
      </c>
      <c r="Y581" s="1">
        <v>3486</v>
      </c>
      <c r="Z581" s="1">
        <v>4581</v>
      </c>
      <c r="AA581" s="1">
        <v>4949</v>
      </c>
      <c r="AB581" s="1" t="s">
        <v>48</v>
      </c>
      <c r="AC581" s="1" t="s">
        <v>76</v>
      </c>
      <c r="AD581" s="1">
        <v>70.933000000000007</v>
      </c>
      <c r="AE581" s="1">
        <v>72.159000000000006</v>
      </c>
      <c r="AF581" s="1">
        <v>1.3021769000000001</v>
      </c>
      <c r="AG581" s="1">
        <v>88.474999999999994</v>
      </c>
    </row>
    <row r="582" spans="1:33" x14ac:dyDescent="0.2">
      <c r="A582" s="1" t="s">
        <v>627</v>
      </c>
      <c r="B582" s="1" t="s">
        <v>690</v>
      </c>
      <c r="C582" s="1" t="s">
        <v>691</v>
      </c>
      <c r="D582" s="1">
        <v>119</v>
      </c>
      <c r="E582" s="1" t="s">
        <v>33</v>
      </c>
      <c r="F582" s="1" t="s">
        <v>692</v>
      </c>
      <c r="G582" s="1" t="s">
        <v>111</v>
      </c>
      <c r="H582" s="1" t="s">
        <v>298</v>
      </c>
      <c r="I582" s="1" t="s">
        <v>36</v>
      </c>
      <c r="J582" s="1" t="s">
        <v>112</v>
      </c>
      <c r="K582" s="1">
        <v>5</v>
      </c>
      <c r="L582" s="1">
        <v>383.9</v>
      </c>
      <c r="M582" s="1">
        <v>403.7</v>
      </c>
      <c r="N582" s="1">
        <v>22.4</v>
      </c>
      <c r="W582" s="1">
        <v>1.58</v>
      </c>
      <c r="X582" s="1">
        <v>42.309567199999996</v>
      </c>
      <c r="Y582" s="1">
        <v>4766</v>
      </c>
      <c r="Z582" s="1">
        <v>5580</v>
      </c>
      <c r="AA582" s="1">
        <v>6660</v>
      </c>
      <c r="AB582" s="1" t="s">
        <v>71</v>
      </c>
      <c r="AC582" s="1" t="s">
        <v>371</v>
      </c>
      <c r="AD582" s="1">
        <v>88.97</v>
      </c>
      <c r="AE582" s="1">
        <v>90.384</v>
      </c>
      <c r="AF582" s="1">
        <v>1.1703490000000001</v>
      </c>
      <c r="AG582" s="1">
        <v>-28.41</v>
      </c>
    </row>
    <row r="583" spans="1:33" x14ac:dyDescent="0.2">
      <c r="A583" s="1" t="s">
        <v>627</v>
      </c>
      <c r="B583" s="1" t="s">
        <v>693</v>
      </c>
      <c r="C583" s="1" t="s">
        <v>694</v>
      </c>
      <c r="D583" s="1">
        <v>120</v>
      </c>
      <c r="E583" s="1" t="s">
        <v>33</v>
      </c>
      <c r="F583" s="1" t="s">
        <v>695</v>
      </c>
      <c r="G583" s="1" t="s">
        <v>113</v>
      </c>
      <c r="H583" s="1" t="s">
        <v>298</v>
      </c>
      <c r="I583" s="1" t="s">
        <v>36</v>
      </c>
      <c r="J583" s="1" t="s">
        <v>114</v>
      </c>
      <c r="K583" s="1">
        <v>1</v>
      </c>
      <c r="L583" s="1">
        <v>23.8</v>
      </c>
      <c r="M583" s="1">
        <v>43.6</v>
      </c>
      <c r="N583" s="1">
        <v>22.1</v>
      </c>
      <c r="O583" s="1">
        <v>3542</v>
      </c>
      <c r="P583" s="1">
        <v>2620</v>
      </c>
      <c r="Q583" s="1" t="s">
        <v>459</v>
      </c>
      <c r="R583" s="1" t="s">
        <v>46</v>
      </c>
      <c r="S583" s="1">
        <v>66.409000000000006</v>
      </c>
      <c r="T583" s="1">
        <v>0.73856010000000005</v>
      </c>
      <c r="U583" s="1">
        <v>-1.18</v>
      </c>
      <c r="W583" s="1">
        <v>1.448</v>
      </c>
      <c r="X583" s="1">
        <v>6.9295792</v>
      </c>
      <c r="AE583" s="1">
        <v>66.924999999999997</v>
      </c>
    </row>
    <row r="584" spans="1:33" x14ac:dyDescent="0.2">
      <c r="A584" s="1" t="s">
        <v>627</v>
      </c>
      <c r="B584" s="1" t="s">
        <v>693</v>
      </c>
      <c r="C584" s="1" t="s">
        <v>694</v>
      </c>
      <c r="D584" s="1">
        <v>120</v>
      </c>
      <c r="E584" s="1" t="s">
        <v>33</v>
      </c>
      <c r="F584" s="1" t="s">
        <v>695</v>
      </c>
      <c r="G584" s="1" t="s">
        <v>113</v>
      </c>
      <c r="H584" s="1" t="s">
        <v>298</v>
      </c>
      <c r="I584" s="1" t="s">
        <v>36</v>
      </c>
      <c r="J584" s="1" t="s">
        <v>114</v>
      </c>
      <c r="K584" s="1">
        <v>2</v>
      </c>
      <c r="L584" s="1">
        <v>93.8</v>
      </c>
      <c r="M584" s="1">
        <v>113.7</v>
      </c>
      <c r="N584" s="1">
        <v>22.1</v>
      </c>
      <c r="O584" s="1">
        <v>3571</v>
      </c>
      <c r="P584" s="1">
        <v>2639</v>
      </c>
      <c r="Q584" s="1" t="s">
        <v>407</v>
      </c>
      <c r="R584" s="1" t="s">
        <v>81</v>
      </c>
      <c r="S584" s="1">
        <v>66.766000000000005</v>
      </c>
      <c r="T584" s="1">
        <v>0.73854540000000002</v>
      </c>
      <c r="U584" s="1">
        <v>-1.2</v>
      </c>
      <c r="W584" s="1">
        <v>1.448</v>
      </c>
      <c r="X584" s="1">
        <v>6.9668918</v>
      </c>
      <c r="AE584" s="1">
        <v>67.284999999999997</v>
      </c>
    </row>
    <row r="585" spans="1:33" x14ac:dyDescent="0.2">
      <c r="A585" s="1" t="s">
        <v>627</v>
      </c>
      <c r="B585" s="1" t="s">
        <v>693</v>
      </c>
      <c r="C585" s="1" t="s">
        <v>694</v>
      </c>
      <c r="D585" s="1">
        <v>120</v>
      </c>
      <c r="E585" s="1" t="s">
        <v>33</v>
      </c>
      <c r="F585" s="1" t="s">
        <v>695</v>
      </c>
      <c r="G585" s="1" t="s">
        <v>113</v>
      </c>
      <c r="H585" s="1" t="s">
        <v>298</v>
      </c>
      <c r="I585" s="1" t="s">
        <v>36</v>
      </c>
      <c r="J585" s="1" t="s">
        <v>114</v>
      </c>
      <c r="K585" s="1">
        <v>3</v>
      </c>
      <c r="L585" s="1">
        <v>157.19999999999999</v>
      </c>
      <c r="M585" s="1">
        <v>180</v>
      </c>
      <c r="N585" s="1">
        <v>67.099999999999994</v>
      </c>
      <c r="O585" s="1">
        <v>4386</v>
      </c>
      <c r="P585" s="1">
        <v>3292</v>
      </c>
      <c r="Q585" s="1" t="s">
        <v>357</v>
      </c>
      <c r="R585" s="1" t="s">
        <v>80</v>
      </c>
      <c r="S585" s="1">
        <v>77.38</v>
      </c>
      <c r="T585" s="1">
        <v>0.74987269999999995</v>
      </c>
      <c r="U585" s="1">
        <v>14.119</v>
      </c>
      <c r="W585" s="1">
        <v>1.448</v>
      </c>
      <c r="X585" s="1">
        <v>8.0795033000000007</v>
      </c>
      <c r="AE585" s="1">
        <v>78.03</v>
      </c>
    </row>
    <row r="586" spans="1:33" x14ac:dyDescent="0.2">
      <c r="A586" s="1" t="s">
        <v>627</v>
      </c>
      <c r="B586" s="1" t="s">
        <v>693</v>
      </c>
      <c r="C586" s="1" t="s">
        <v>694</v>
      </c>
      <c r="D586" s="1">
        <v>120</v>
      </c>
      <c r="E586" s="1" t="s">
        <v>33</v>
      </c>
      <c r="F586" s="1" t="s">
        <v>695</v>
      </c>
      <c r="G586" s="1" t="s">
        <v>113</v>
      </c>
      <c r="H586" s="1" t="s">
        <v>298</v>
      </c>
      <c r="I586" s="1" t="s">
        <v>36</v>
      </c>
      <c r="J586" s="1" t="s">
        <v>114</v>
      </c>
      <c r="K586" s="1">
        <v>4</v>
      </c>
      <c r="L586" s="1">
        <v>271.8</v>
      </c>
      <c r="M586" s="1">
        <v>289.8</v>
      </c>
      <c r="N586" s="1">
        <v>69.400000000000006</v>
      </c>
      <c r="W586" s="1">
        <v>1.448</v>
      </c>
      <c r="X586" s="1">
        <v>34.174453300000003</v>
      </c>
      <c r="Y586" s="1">
        <v>3245</v>
      </c>
      <c r="Z586" s="1">
        <v>3897</v>
      </c>
      <c r="AA586" s="1">
        <v>4606</v>
      </c>
      <c r="AB586" s="1" t="s">
        <v>48</v>
      </c>
      <c r="AC586" s="1" t="s">
        <v>82</v>
      </c>
      <c r="AD586" s="1">
        <v>65.891000000000005</v>
      </c>
      <c r="AE586" s="1">
        <v>66.956999999999994</v>
      </c>
      <c r="AF586" s="1">
        <v>1.1912199999999999</v>
      </c>
      <c r="AG586" s="1">
        <v>-10.506</v>
      </c>
    </row>
    <row r="587" spans="1:33" x14ac:dyDescent="0.2">
      <c r="A587" s="1" t="s">
        <v>627</v>
      </c>
      <c r="B587" s="1" t="s">
        <v>693</v>
      </c>
      <c r="C587" s="1" t="s">
        <v>694</v>
      </c>
      <c r="D587" s="1">
        <v>120</v>
      </c>
      <c r="E587" s="1" t="s">
        <v>33</v>
      </c>
      <c r="F587" s="1" t="s">
        <v>695</v>
      </c>
      <c r="G587" s="1" t="s">
        <v>113</v>
      </c>
      <c r="H587" s="1" t="s">
        <v>298</v>
      </c>
      <c r="I587" s="1" t="s">
        <v>36</v>
      </c>
      <c r="J587" s="1" t="s">
        <v>114</v>
      </c>
      <c r="K587" s="1">
        <v>5</v>
      </c>
      <c r="L587" s="1">
        <v>383.9</v>
      </c>
      <c r="M587" s="1">
        <v>386.7</v>
      </c>
      <c r="N587" s="1">
        <v>22.4</v>
      </c>
      <c r="W587" s="1">
        <v>1.448</v>
      </c>
      <c r="X587" s="1">
        <v>46.075054199999997</v>
      </c>
      <c r="Y587" s="1">
        <v>4732</v>
      </c>
      <c r="Z587" s="1">
        <v>5539</v>
      </c>
      <c r="AA587" s="1">
        <v>6617</v>
      </c>
      <c r="AB587" s="1" t="s">
        <v>77</v>
      </c>
      <c r="AC587" s="1" t="s">
        <v>351</v>
      </c>
      <c r="AD587" s="1">
        <v>88.793999999999997</v>
      </c>
      <c r="AE587" s="1">
        <v>90.206000000000003</v>
      </c>
      <c r="AF587" s="1">
        <v>1.1703872</v>
      </c>
      <c r="AG587" s="1">
        <v>-28.41</v>
      </c>
    </row>
    <row r="588" spans="1:33" x14ac:dyDescent="0.2">
      <c r="A588" s="1" t="s">
        <v>627</v>
      </c>
      <c r="B588" s="1" t="s">
        <v>696</v>
      </c>
      <c r="C588" s="1" t="s">
        <v>697</v>
      </c>
      <c r="D588" s="1">
        <v>121</v>
      </c>
      <c r="E588" s="1" t="s">
        <v>33</v>
      </c>
      <c r="F588" s="1" t="s">
        <v>698</v>
      </c>
      <c r="G588" s="1" t="s">
        <v>115</v>
      </c>
      <c r="H588" s="1" t="s">
        <v>699</v>
      </c>
      <c r="I588" s="1" t="s">
        <v>36</v>
      </c>
      <c r="J588" s="1" t="s">
        <v>116</v>
      </c>
      <c r="K588" s="1">
        <v>1</v>
      </c>
      <c r="L588" s="1">
        <v>23.8</v>
      </c>
      <c r="M588" s="1">
        <v>43.6</v>
      </c>
      <c r="N588" s="1">
        <v>22.1</v>
      </c>
      <c r="O588" s="1">
        <v>3547</v>
      </c>
      <c r="P588" s="1">
        <v>2624</v>
      </c>
      <c r="Q588" s="1" t="s">
        <v>444</v>
      </c>
      <c r="R588" s="1" t="s">
        <v>53</v>
      </c>
      <c r="S588" s="1">
        <v>66.370999999999995</v>
      </c>
      <c r="T588" s="1">
        <v>0.73855409999999999</v>
      </c>
      <c r="U588" s="1">
        <v>-1.244</v>
      </c>
      <c r="W588" s="1">
        <v>1.26</v>
      </c>
      <c r="X588" s="1">
        <v>7.9589907000000002</v>
      </c>
      <c r="AE588" s="1">
        <v>66.885999999999996</v>
      </c>
    </row>
    <row r="589" spans="1:33" x14ac:dyDescent="0.2">
      <c r="A589" s="1" t="s">
        <v>627</v>
      </c>
      <c r="B589" s="1" t="s">
        <v>696</v>
      </c>
      <c r="C589" s="1" t="s">
        <v>697</v>
      </c>
      <c r="D589" s="1">
        <v>121</v>
      </c>
      <c r="E589" s="1" t="s">
        <v>33</v>
      </c>
      <c r="F589" s="1" t="s">
        <v>698</v>
      </c>
      <c r="G589" s="1" t="s">
        <v>115</v>
      </c>
      <c r="H589" s="1" t="s">
        <v>699</v>
      </c>
      <c r="I589" s="1" t="s">
        <v>36</v>
      </c>
      <c r="J589" s="1" t="s">
        <v>116</v>
      </c>
      <c r="K589" s="1">
        <v>2</v>
      </c>
      <c r="L589" s="1">
        <v>93.7</v>
      </c>
      <c r="M589" s="1">
        <v>113.6</v>
      </c>
      <c r="N589" s="1">
        <v>22.1</v>
      </c>
      <c r="O589" s="1">
        <v>3562</v>
      </c>
      <c r="P589" s="1">
        <v>2632</v>
      </c>
      <c r="Q589" s="1" t="s">
        <v>325</v>
      </c>
      <c r="R589" s="1" t="s">
        <v>98</v>
      </c>
      <c r="S589" s="1">
        <v>66.69</v>
      </c>
      <c r="T589" s="1">
        <v>0.73858659999999998</v>
      </c>
      <c r="U589" s="1">
        <v>-1.2</v>
      </c>
      <c r="W589" s="1">
        <v>1.26</v>
      </c>
      <c r="X589" s="1">
        <v>7.9972431999999998</v>
      </c>
      <c r="AE589" s="1">
        <v>67.207999999999998</v>
      </c>
    </row>
    <row r="590" spans="1:33" x14ac:dyDescent="0.2">
      <c r="A590" s="1" t="s">
        <v>627</v>
      </c>
      <c r="B590" s="1" t="s">
        <v>696</v>
      </c>
      <c r="C590" s="1" t="s">
        <v>697</v>
      </c>
      <c r="D590" s="1">
        <v>121</v>
      </c>
      <c r="E590" s="1" t="s">
        <v>33</v>
      </c>
      <c r="F590" s="1" t="s">
        <v>698</v>
      </c>
      <c r="G590" s="1" t="s">
        <v>115</v>
      </c>
      <c r="H590" s="1" t="s">
        <v>699</v>
      </c>
      <c r="I590" s="1" t="s">
        <v>36</v>
      </c>
      <c r="J590" s="1" t="s">
        <v>116</v>
      </c>
      <c r="K590" s="1">
        <v>3</v>
      </c>
      <c r="L590" s="1">
        <v>157.30000000000001</v>
      </c>
      <c r="M590" s="1">
        <v>179.5</v>
      </c>
      <c r="N590" s="1">
        <v>66.099999999999994</v>
      </c>
      <c r="O590" s="1">
        <v>3904</v>
      </c>
      <c r="P590" s="1">
        <v>2931</v>
      </c>
      <c r="Q590" s="1" t="s">
        <v>327</v>
      </c>
      <c r="R590" s="1" t="s">
        <v>80</v>
      </c>
      <c r="S590" s="1">
        <v>68.888000000000005</v>
      </c>
      <c r="T590" s="1">
        <v>0.74994229999999995</v>
      </c>
      <c r="U590" s="1">
        <v>14.156000000000001</v>
      </c>
      <c r="W590" s="1">
        <v>1.26</v>
      </c>
      <c r="X590" s="1">
        <v>8.2660079</v>
      </c>
      <c r="AE590" s="1">
        <v>69.466999999999999</v>
      </c>
    </row>
    <row r="591" spans="1:33" x14ac:dyDescent="0.2">
      <c r="A591" s="1" t="s">
        <v>627</v>
      </c>
      <c r="B591" s="1" t="s">
        <v>696</v>
      </c>
      <c r="C591" s="1" t="s">
        <v>697</v>
      </c>
      <c r="D591" s="1">
        <v>121</v>
      </c>
      <c r="E591" s="1" t="s">
        <v>33</v>
      </c>
      <c r="F591" s="1" t="s">
        <v>698</v>
      </c>
      <c r="G591" s="1" t="s">
        <v>115</v>
      </c>
      <c r="H591" s="1" t="s">
        <v>699</v>
      </c>
      <c r="I591" s="1" t="s">
        <v>36</v>
      </c>
      <c r="J591" s="1" t="s">
        <v>116</v>
      </c>
      <c r="K591" s="1">
        <v>4</v>
      </c>
      <c r="L591" s="1">
        <v>271.39999999999998</v>
      </c>
      <c r="M591" s="1">
        <v>290.5</v>
      </c>
      <c r="N591" s="1">
        <v>68.900000000000006</v>
      </c>
      <c r="W591" s="1">
        <v>1.26</v>
      </c>
      <c r="X591" s="1">
        <v>35.088710800000001</v>
      </c>
      <c r="Y591" s="1">
        <v>2918</v>
      </c>
      <c r="Z591" s="1">
        <v>3499</v>
      </c>
      <c r="AA591" s="1">
        <v>4144</v>
      </c>
      <c r="AB591" s="1" t="s">
        <v>48</v>
      </c>
      <c r="AC591" s="1" t="s">
        <v>76</v>
      </c>
      <c r="AD591" s="1">
        <v>58.89</v>
      </c>
      <c r="AE591" s="1">
        <v>59.843000000000004</v>
      </c>
      <c r="AF591" s="1">
        <v>1.1910852999999999</v>
      </c>
      <c r="AG591" s="1">
        <v>-10.673</v>
      </c>
    </row>
    <row r="592" spans="1:33" x14ac:dyDescent="0.2">
      <c r="A592" s="1" t="s">
        <v>627</v>
      </c>
      <c r="B592" s="1" t="s">
        <v>696</v>
      </c>
      <c r="C592" s="1" t="s">
        <v>697</v>
      </c>
      <c r="D592" s="1">
        <v>121</v>
      </c>
      <c r="E592" s="1" t="s">
        <v>33</v>
      </c>
      <c r="F592" s="1" t="s">
        <v>698</v>
      </c>
      <c r="G592" s="1" t="s">
        <v>115</v>
      </c>
      <c r="H592" s="1" t="s">
        <v>699</v>
      </c>
      <c r="I592" s="1" t="s">
        <v>36</v>
      </c>
      <c r="J592" s="1" t="s">
        <v>116</v>
      </c>
      <c r="K592" s="1">
        <v>5</v>
      </c>
      <c r="L592" s="1">
        <v>383.9</v>
      </c>
      <c r="M592" s="1">
        <v>403.7</v>
      </c>
      <c r="N592" s="1">
        <v>22.4</v>
      </c>
      <c r="W592" s="1">
        <v>1.26</v>
      </c>
      <c r="X592" s="1">
        <v>53.042736699999999</v>
      </c>
      <c r="Y592" s="1">
        <v>4783</v>
      </c>
      <c r="Z592" s="1">
        <v>5607</v>
      </c>
      <c r="AA592" s="1">
        <v>6674</v>
      </c>
      <c r="AB592" s="1" t="s">
        <v>155</v>
      </c>
      <c r="AC592" s="1" t="s">
        <v>364</v>
      </c>
      <c r="AD592" s="1">
        <v>88.95</v>
      </c>
      <c r="AE592" s="1">
        <v>90.364000000000004</v>
      </c>
      <c r="AF592" s="1">
        <v>1.1704190000000001</v>
      </c>
      <c r="AG592" s="1">
        <v>-28.41</v>
      </c>
    </row>
    <row r="593" spans="1:33" x14ac:dyDescent="0.2">
      <c r="A593" s="1" t="s">
        <v>627</v>
      </c>
      <c r="B593" s="1" t="s">
        <v>700</v>
      </c>
      <c r="C593" s="1" t="s">
        <v>701</v>
      </c>
      <c r="D593" s="1">
        <v>122</v>
      </c>
      <c r="E593" s="1" t="s">
        <v>33</v>
      </c>
      <c r="F593" s="1" t="s">
        <v>702</v>
      </c>
      <c r="G593" s="1" t="s">
        <v>117</v>
      </c>
      <c r="H593" s="1" t="s">
        <v>699</v>
      </c>
      <c r="I593" s="1" t="s">
        <v>36</v>
      </c>
      <c r="J593" s="1" t="s">
        <v>118</v>
      </c>
      <c r="K593" s="1">
        <v>1</v>
      </c>
      <c r="L593" s="1">
        <v>23.8</v>
      </c>
      <c r="M593" s="1">
        <v>43.6</v>
      </c>
      <c r="N593" s="1">
        <v>22.1</v>
      </c>
      <c r="O593" s="1">
        <v>3547</v>
      </c>
      <c r="P593" s="1">
        <v>2623</v>
      </c>
      <c r="Q593" s="1" t="s">
        <v>394</v>
      </c>
      <c r="R593" s="1" t="s">
        <v>54</v>
      </c>
      <c r="S593" s="1">
        <v>66.441999999999993</v>
      </c>
      <c r="T593" s="1">
        <v>0.73855300000000002</v>
      </c>
      <c r="U593" s="1">
        <v>-1.2430000000000001</v>
      </c>
      <c r="W593" s="1">
        <v>1.546</v>
      </c>
      <c r="X593" s="1">
        <v>6.4935884000000001</v>
      </c>
      <c r="AE593" s="1">
        <v>66.957999999999998</v>
      </c>
    </row>
    <row r="594" spans="1:33" x14ac:dyDescent="0.2">
      <c r="A594" s="1" t="s">
        <v>627</v>
      </c>
      <c r="B594" s="1" t="s">
        <v>700</v>
      </c>
      <c r="C594" s="1" t="s">
        <v>701</v>
      </c>
      <c r="D594" s="1">
        <v>122</v>
      </c>
      <c r="E594" s="1" t="s">
        <v>33</v>
      </c>
      <c r="F594" s="1" t="s">
        <v>702</v>
      </c>
      <c r="G594" s="1" t="s">
        <v>117</v>
      </c>
      <c r="H594" s="1" t="s">
        <v>699</v>
      </c>
      <c r="I594" s="1" t="s">
        <v>36</v>
      </c>
      <c r="J594" s="1" t="s">
        <v>118</v>
      </c>
      <c r="K594" s="1">
        <v>2</v>
      </c>
      <c r="L594" s="1">
        <v>93.6</v>
      </c>
      <c r="M594" s="1">
        <v>111.7</v>
      </c>
      <c r="N594" s="1">
        <v>22.4</v>
      </c>
      <c r="O594" s="1">
        <v>3543</v>
      </c>
      <c r="P594" s="1">
        <v>2617</v>
      </c>
      <c r="Q594" s="1" t="s">
        <v>325</v>
      </c>
      <c r="R594" s="1" t="s">
        <v>310</v>
      </c>
      <c r="S594" s="1">
        <v>66.754999999999995</v>
      </c>
      <c r="T594" s="1">
        <v>0.73858520000000005</v>
      </c>
      <c r="U594" s="1">
        <v>-1.2</v>
      </c>
      <c r="W594" s="1">
        <v>1.546</v>
      </c>
      <c r="X594" s="1">
        <v>6.5241654999999996</v>
      </c>
      <c r="AE594" s="1">
        <v>67.274000000000001</v>
      </c>
    </row>
    <row r="595" spans="1:33" x14ac:dyDescent="0.2">
      <c r="A595" s="1" t="s">
        <v>627</v>
      </c>
      <c r="B595" s="1" t="s">
        <v>700</v>
      </c>
      <c r="C595" s="1" t="s">
        <v>701</v>
      </c>
      <c r="D595" s="1">
        <v>122</v>
      </c>
      <c r="E595" s="1" t="s">
        <v>33</v>
      </c>
      <c r="F595" s="1" t="s">
        <v>702</v>
      </c>
      <c r="G595" s="1" t="s">
        <v>117</v>
      </c>
      <c r="H595" s="1" t="s">
        <v>699</v>
      </c>
      <c r="I595" s="1" t="s">
        <v>36</v>
      </c>
      <c r="J595" s="1" t="s">
        <v>118</v>
      </c>
      <c r="K595" s="1">
        <v>3</v>
      </c>
      <c r="L595" s="1">
        <v>156.9</v>
      </c>
      <c r="M595" s="1">
        <v>179.8</v>
      </c>
      <c r="N595" s="1">
        <v>70.099999999999994</v>
      </c>
      <c r="O595" s="1">
        <v>7137</v>
      </c>
      <c r="P595" s="1">
        <v>5399</v>
      </c>
      <c r="Q595" s="1" t="s">
        <v>327</v>
      </c>
      <c r="R595" s="1" t="s">
        <v>81</v>
      </c>
      <c r="S595" s="1">
        <v>123.89400000000001</v>
      </c>
      <c r="T595" s="1">
        <v>0.75569280000000005</v>
      </c>
      <c r="U595" s="1">
        <v>21.934999999999999</v>
      </c>
      <c r="W595" s="1">
        <v>1.546</v>
      </c>
      <c r="X595" s="1">
        <v>12.1151635</v>
      </c>
      <c r="AE595" s="1">
        <v>124.925</v>
      </c>
    </row>
    <row r="596" spans="1:33" x14ac:dyDescent="0.2">
      <c r="A596" s="1" t="s">
        <v>627</v>
      </c>
      <c r="B596" s="1" t="s">
        <v>700</v>
      </c>
      <c r="C596" s="1" t="s">
        <v>701</v>
      </c>
      <c r="D596" s="1">
        <v>122</v>
      </c>
      <c r="E596" s="1" t="s">
        <v>33</v>
      </c>
      <c r="F596" s="1" t="s">
        <v>702</v>
      </c>
      <c r="G596" s="1" t="s">
        <v>117</v>
      </c>
      <c r="H596" s="1" t="s">
        <v>699</v>
      </c>
      <c r="I596" s="1" t="s">
        <v>36</v>
      </c>
      <c r="J596" s="1" t="s">
        <v>118</v>
      </c>
      <c r="K596" s="1">
        <v>4</v>
      </c>
      <c r="L596" s="1">
        <v>271.39999999999998</v>
      </c>
      <c r="M596" s="1">
        <v>287.10000000000002</v>
      </c>
      <c r="N596" s="1">
        <v>71.599999999999994</v>
      </c>
      <c r="W596" s="1">
        <v>1.546</v>
      </c>
      <c r="X596" s="1">
        <v>45.072379900000001</v>
      </c>
      <c r="Y596" s="1">
        <v>4505</v>
      </c>
      <c r="Z596" s="1">
        <v>5529</v>
      </c>
      <c r="AA596" s="1">
        <v>6390</v>
      </c>
      <c r="AB596" s="1" t="s">
        <v>48</v>
      </c>
      <c r="AC596" s="1" t="s">
        <v>76</v>
      </c>
      <c r="AD596" s="1">
        <v>92.688000000000002</v>
      </c>
      <c r="AE596" s="1">
        <v>94.206000000000003</v>
      </c>
      <c r="AF596" s="1">
        <v>1.2116678000000001</v>
      </c>
      <c r="AG596" s="1">
        <v>7.7690000000000001</v>
      </c>
    </row>
    <row r="597" spans="1:33" x14ac:dyDescent="0.2">
      <c r="A597" s="1" t="s">
        <v>627</v>
      </c>
      <c r="B597" s="1" t="s">
        <v>700</v>
      </c>
      <c r="C597" s="1" t="s">
        <v>701</v>
      </c>
      <c r="D597" s="1">
        <v>122</v>
      </c>
      <c r="E597" s="1" t="s">
        <v>33</v>
      </c>
      <c r="F597" s="1" t="s">
        <v>702</v>
      </c>
      <c r="G597" s="1" t="s">
        <v>117</v>
      </c>
      <c r="H597" s="1" t="s">
        <v>699</v>
      </c>
      <c r="I597" s="1" t="s">
        <v>36</v>
      </c>
      <c r="J597" s="1" t="s">
        <v>118</v>
      </c>
      <c r="K597" s="1">
        <v>5</v>
      </c>
      <c r="L597" s="1">
        <v>383.9</v>
      </c>
      <c r="M597" s="1">
        <v>403.7</v>
      </c>
      <c r="N597" s="1">
        <v>22.4</v>
      </c>
      <c r="W597" s="1">
        <v>1.546</v>
      </c>
      <c r="X597" s="1">
        <v>43.196869300000003</v>
      </c>
      <c r="Y597" s="1">
        <v>4783</v>
      </c>
      <c r="Z597" s="1">
        <v>5608</v>
      </c>
      <c r="AA597" s="1">
        <v>6671</v>
      </c>
      <c r="AB597" s="1" t="s">
        <v>87</v>
      </c>
      <c r="AC597" s="1" t="s">
        <v>422</v>
      </c>
      <c r="AD597" s="1">
        <v>88.881</v>
      </c>
      <c r="AE597" s="1">
        <v>90.293999999999997</v>
      </c>
      <c r="AF597" s="1">
        <v>1.1703855000000001</v>
      </c>
      <c r="AG597" s="1">
        <v>-28.41</v>
      </c>
    </row>
    <row r="598" spans="1:33" x14ac:dyDescent="0.2">
      <c r="A598" s="1" t="s">
        <v>627</v>
      </c>
      <c r="B598" s="1" t="s">
        <v>703</v>
      </c>
      <c r="C598" s="1" t="s">
        <v>704</v>
      </c>
      <c r="D598" s="1">
        <v>123</v>
      </c>
      <c r="E598" s="1" t="s">
        <v>33</v>
      </c>
      <c r="F598" s="1" t="s">
        <v>705</v>
      </c>
      <c r="G598" s="1" t="s">
        <v>119</v>
      </c>
      <c r="H598" s="1" t="s">
        <v>298</v>
      </c>
      <c r="I598" s="1" t="s">
        <v>36</v>
      </c>
      <c r="J598" s="1" t="s">
        <v>120</v>
      </c>
      <c r="K598" s="1">
        <v>1</v>
      </c>
      <c r="L598" s="1">
        <v>23.8</v>
      </c>
      <c r="M598" s="1">
        <v>43.7</v>
      </c>
      <c r="N598" s="1">
        <v>22.1</v>
      </c>
      <c r="O598" s="1">
        <v>3527</v>
      </c>
      <c r="P598" s="1">
        <v>2605</v>
      </c>
      <c r="Q598" s="1" t="s">
        <v>531</v>
      </c>
      <c r="R598" s="1" t="s">
        <v>743</v>
      </c>
      <c r="S598" s="1">
        <v>66.480999999999995</v>
      </c>
      <c r="T598" s="1">
        <v>0.73860689999999996</v>
      </c>
      <c r="U598" s="1">
        <v>-1.079</v>
      </c>
      <c r="W598" s="1">
        <v>1.5740000000000001</v>
      </c>
      <c r="X598" s="1">
        <v>6.3818073000000002</v>
      </c>
      <c r="AE598" s="1">
        <v>66.997</v>
      </c>
    </row>
    <row r="599" spans="1:33" x14ac:dyDescent="0.2">
      <c r="A599" s="1" t="s">
        <v>627</v>
      </c>
      <c r="B599" s="1" t="s">
        <v>703</v>
      </c>
      <c r="C599" s="1" t="s">
        <v>704</v>
      </c>
      <c r="D599" s="1">
        <v>123</v>
      </c>
      <c r="E599" s="1" t="s">
        <v>33</v>
      </c>
      <c r="F599" s="1" t="s">
        <v>705</v>
      </c>
      <c r="G599" s="1" t="s">
        <v>119</v>
      </c>
      <c r="H599" s="1" t="s">
        <v>298</v>
      </c>
      <c r="I599" s="1" t="s">
        <v>36</v>
      </c>
      <c r="J599" s="1" t="s">
        <v>120</v>
      </c>
      <c r="K599" s="1">
        <v>2</v>
      </c>
      <c r="L599" s="1">
        <v>93.8</v>
      </c>
      <c r="M599" s="1">
        <v>113.6</v>
      </c>
      <c r="N599" s="1">
        <v>22.1</v>
      </c>
      <c r="O599" s="1">
        <v>3585</v>
      </c>
      <c r="P599" s="1">
        <v>2652</v>
      </c>
      <c r="Q599" s="1" t="s">
        <v>444</v>
      </c>
      <c r="R599" s="1" t="s">
        <v>54</v>
      </c>
      <c r="S599" s="1">
        <v>66.724999999999994</v>
      </c>
      <c r="T599" s="1">
        <v>0.73851750000000005</v>
      </c>
      <c r="U599" s="1">
        <v>-1.2</v>
      </c>
      <c r="W599" s="1">
        <v>1.5740000000000001</v>
      </c>
      <c r="X599" s="1">
        <v>6.4052129999999998</v>
      </c>
      <c r="AE599" s="1">
        <v>67.242999999999995</v>
      </c>
    </row>
    <row r="600" spans="1:33" x14ac:dyDescent="0.2">
      <c r="A600" s="1" t="s">
        <v>627</v>
      </c>
      <c r="B600" s="1" t="s">
        <v>703</v>
      </c>
      <c r="C600" s="1" t="s">
        <v>704</v>
      </c>
      <c r="D600" s="1">
        <v>123</v>
      </c>
      <c r="E600" s="1" t="s">
        <v>33</v>
      </c>
      <c r="F600" s="1" t="s">
        <v>705</v>
      </c>
      <c r="G600" s="1" t="s">
        <v>119</v>
      </c>
      <c r="H600" s="1" t="s">
        <v>298</v>
      </c>
      <c r="I600" s="1" t="s">
        <v>36</v>
      </c>
      <c r="J600" s="1" t="s">
        <v>120</v>
      </c>
      <c r="K600" s="1">
        <v>3</v>
      </c>
      <c r="L600" s="1">
        <v>156.80000000000001</v>
      </c>
      <c r="M600" s="1">
        <v>179.8</v>
      </c>
      <c r="N600" s="1">
        <v>69.599999999999994</v>
      </c>
      <c r="O600" s="1">
        <v>7203</v>
      </c>
      <c r="P600" s="1">
        <v>5461</v>
      </c>
      <c r="Q600" s="1" t="s">
        <v>325</v>
      </c>
      <c r="R600" s="1" t="s">
        <v>53</v>
      </c>
      <c r="S600" s="1">
        <v>123.91</v>
      </c>
      <c r="T600" s="1">
        <v>0.75736720000000002</v>
      </c>
      <c r="U600" s="1">
        <v>24.292999999999999</v>
      </c>
      <c r="W600" s="1">
        <v>1.5740000000000001</v>
      </c>
      <c r="X600" s="1">
        <v>11.901904800000001</v>
      </c>
      <c r="AE600" s="1">
        <v>124.94799999999999</v>
      </c>
    </row>
    <row r="601" spans="1:33" x14ac:dyDescent="0.2">
      <c r="A601" s="1" t="s">
        <v>627</v>
      </c>
      <c r="B601" s="1" t="s">
        <v>703</v>
      </c>
      <c r="C601" s="1" t="s">
        <v>704</v>
      </c>
      <c r="D601" s="1">
        <v>123</v>
      </c>
      <c r="E601" s="1" t="s">
        <v>33</v>
      </c>
      <c r="F601" s="1" t="s">
        <v>705</v>
      </c>
      <c r="G601" s="1" t="s">
        <v>119</v>
      </c>
      <c r="H601" s="1" t="s">
        <v>298</v>
      </c>
      <c r="I601" s="1" t="s">
        <v>36</v>
      </c>
      <c r="J601" s="1" t="s">
        <v>120</v>
      </c>
      <c r="K601" s="1">
        <v>4</v>
      </c>
      <c r="L601" s="1">
        <v>271.3</v>
      </c>
      <c r="M601" s="1">
        <v>286.5</v>
      </c>
      <c r="N601" s="1">
        <v>71.3</v>
      </c>
      <c r="W601" s="1">
        <v>1.5740000000000001</v>
      </c>
      <c r="X601" s="1">
        <v>44.720199700000002</v>
      </c>
      <c r="Y601" s="1">
        <v>4564</v>
      </c>
      <c r="Z601" s="1">
        <v>5629</v>
      </c>
      <c r="AA601" s="1">
        <v>6471</v>
      </c>
      <c r="AB601" s="1" t="s">
        <v>41</v>
      </c>
      <c r="AC601" s="1" t="s">
        <v>82</v>
      </c>
      <c r="AD601" s="1">
        <v>93.622</v>
      </c>
      <c r="AE601" s="1">
        <v>95.161000000000001</v>
      </c>
      <c r="AF601" s="1">
        <v>1.2176262</v>
      </c>
      <c r="AG601" s="1">
        <v>13.186</v>
      </c>
    </row>
    <row r="602" spans="1:33" x14ac:dyDescent="0.2">
      <c r="A602" s="1" t="s">
        <v>627</v>
      </c>
      <c r="B602" s="1" t="s">
        <v>703</v>
      </c>
      <c r="C602" s="1" t="s">
        <v>704</v>
      </c>
      <c r="D602" s="1">
        <v>123</v>
      </c>
      <c r="E602" s="1" t="s">
        <v>33</v>
      </c>
      <c r="F602" s="1" t="s">
        <v>705</v>
      </c>
      <c r="G602" s="1" t="s">
        <v>119</v>
      </c>
      <c r="H602" s="1" t="s">
        <v>298</v>
      </c>
      <c r="I602" s="1" t="s">
        <v>36</v>
      </c>
      <c r="J602" s="1" t="s">
        <v>120</v>
      </c>
      <c r="K602" s="1">
        <v>5</v>
      </c>
      <c r="L602" s="1">
        <v>383.8</v>
      </c>
      <c r="M602" s="1">
        <v>403.6</v>
      </c>
      <c r="N602" s="1">
        <v>22.4</v>
      </c>
      <c r="W602" s="1">
        <v>1.5740000000000001</v>
      </c>
      <c r="X602" s="1">
        <v>42.370288600000002</v>
      </c>
      <c r="Y602" s="1">
        <v>4743</v>
      </c>
      <c r="Z602" s="1">
        <v>5555</v>
      </c>
      <c r="AA602" s="1">
        <v>6624</v>
      </c>
      <c r="AB602" s="1" t="s">
        <v>351</v>
      </c>
      <c r="AC602" s="1" t="s">
        <v>307</v>
      </c>
      <c r="AD602" s="1">
        <v>88.76</v>
      </c>
      <c r="AE602" s="1">
        <v>90.171000000000006</v>
      </c>
      <c r="AF602" s="1">
        <v>1.1702717</v>
      </c>
      <c r="AG602" s="1">
        <v>-28.41</v>
      </c>
    </row>
    <row r="603" spans="1:33" x14ac:dyDescent="0.2">
      <c r="A603" s="1" t="s">
        <v>627</v>
      </c>
      <c r="B603" s="1" t="s">
        <v>706</v>
      </c>
      <c r="C603" s="1" t="s">
        <v>707</v>
      </c>
      <c r="D603" s="1">
        <v>124</v>
      </c>
      <c r="E603" s="1" t="s">
        <v>33</v>
      </c>
      <c r="F603" s="1" t="s">
        <v>708</v>
      </c>
      <c r="G603" s="1" t="s">
        <v>121</v>
      </c>
      <c r="H603" s="1" t="s">
        <v>298</v>
      </c>
      <c r="I603" s="1" t="s">
        <v>36</v>
      </c>
      <c r="J603" s="1" t="s">
        <v>122</v>
      </c>
      <c r="K603" s="1">
        <v>1</v>
      </c>
      <c r="L603" s="1">
        <v>23.8</v>
      </c>
      <c r="M603" s="1">
        <v>43.6</v>
      </c>
      <c r="N603" s="1">
        <v>22.1</v>
      </c>
      <c r="O603" s="1">
        <v>3542</v>
      </c>
      <c r="P603" s="1">
        <v>2618</v>
      </c>
      <c r="Q603" s="1" t="s">
        <v>490</v>
      </c>
      <c r="R603" s="1" t="s">
        <v>39</v>
      </c>
      <c r="S603" s="1">
        <v>66.483999999999995</v>
      </c>
      <c r="T603" s="1">
        <v>0.73858210000000002</v>
      </c>
      <c r="U603" s="1">
        <v>-1.125</v>
      </c>
      <c r="W603" s="1">
        <v>0.59699999999999998</v>
      </c>
      <c r="X603" s="1">
        <v>16.826498300000001</v>
      </c>
      <c r="AE603" s="1">
        <v>67</v>
      </c>
    </row>
    <row r="604" spans="1:33" x14ac:dyDescent="0.2">
      <c r="A604" s="1" t="s">
        <v>627</v>
      </c>
      <c r="B604" s="1" t="s">
        <v>706</v>
      </c>
      <c r="C604" s="1" t="s">
        <v>707</v>
      </c>
      <c r="D604" s="1">
        <v>124</v>
      </c>
      <c r="E604" s="1" t="s">
        <v>33</v>
      </c>
      <c r="F604" s="1" t="s">
        <v>708</v>
      </c>
      <c r="G604" s="1" t="s">
        <v>121</v>
      </c>
      <c r="H604" s="1" t="s">
        <v>298</v>
      </c>
      <c r="I604" s="1" t="s">
        <v>36</v>
      </c>
      <c r="J604" s="1" t="s">
        <v>122</v>
      </c>
      <c r="K604" s="1">
        <v>2</v>
      </c>
      <c r="L604" s="1">
        <v>93.8</v>
      </c>
      <c r="M604" s="1">
        <v>113.6</v>
      </c>
      <c r="N604" s="1">
        <v>22.1</v>
      </c>
      <c r="O604" s="1">
        <v>3568</v>
      </c>
      <c r="P604" s="1">
        <v>2638</v>
      </c>
      <c r="Q604" s="1" t="s">
        <v>459</v>
      </c>
      <c r="R604" s="1" t="s">
        <v>54</v>
      </c>
      <c r="S604" s="1">
        <v>66.698999999999998</v>
      </c>
      <c r="T604" s="1">
        <v>0.73852649999999997</v>
      </c>
      <c r="U604" s="1">
        <v>-1.2</v>
      </c>
      <c r="W604" s="1">
        <v>0.59699999999999998</v>
      </c>
      <c r="X604" s="1">
        <v>16.880840899999999</v>
      </c>
      <c r="AE604" s="1">
        <v>67.216999999999999</v>
      </c>
    </row>
    <row r="605" spans="1:33" x14ac:dyDescent="0.2">
      <c r="A605" s="1" t="s">
        <v>627</v>
      </c>
      <c r="B605" s="1" t="s">
        <v>706</v>
      </c>
      <c r="C605" s="1" t="s">
        <v>707</v>
      </c>
      <c r="D605" s="1">
        <v>124</v>
      </c>
      <c r="E605" s="1" t="s">
        <v>33</v>
      </c>
      <c r="F605" s="1" t="s">
        <v>708</v>
      </c>
      <c r="G605" s="1" t="s">
        <v>121</v>
      </c>
      <c r="H605" s="1" t="s">
        <v>298</v>
      </c>
      <c r="I605" s="1" t="s">
        <v>36</v>
      </c>
      <c r="J605" s="1" t="s">
        <v>122</v>
      </c>
      <c r="K605" s="1">
        <v>3</v>
      </c>
      <c r="L605" s="1">
        <v>157.80000000000001</v>
      </c>
      <c r="M605" s="1">
        <v>179.3</v>
      </c>
      <c r="N605" s="1">
        <v>62.4</v>
      </c>
      <c r="O605" s="1">
        <v>1862</v>
      </c>
      <c r="P605" s="1">
        <v>1467</v>
      </c>
      <c r="Q605" s="1" t="s">
        <v>407</v>
      </c>
      <c r="R605" s="1" t="s">
        <v>53</v>
      </c>
      <c r="S605" s="1">
        <v>33.356000000000002</v>
      </c>
      <c r="T605" s="1">
        <v>0.78733920000000002</v>
      </c>
      <c r="U605" s="1">
        <v>64.814999999999998</v>
      </c>
      <c r="W605" s="1">
        <v>0.59699999999999998</v>
      </c>
      <c r="X605" s="1">
        <v>8.4522639999999996</v>
      </c>
      <c r="AE605" s="1">
        <v>33.655999999999999</v>
      </c>
    </row>
    <row r="606" spans="1:33" x14ac:dyDescent="0.2">
      <c r="A606" s="1" t="s">
        <v>627</v>
      </c>
      <c r="B606" s="1" t="s">
        <v>706</v>
      </c>
      <c r="C606" s="1" t="s">
        <v>707</v>
      </c>
      <c r="D606" s="1">
        <v>124</v>
      </c>
      <c r="E606" s="1" t="s">
        <v>33</v>
      </c>
      <c r="F606" s="1" t="s">
        <v>708</v>
      </c>
      <c r="G606" s="1" t="s">
        <v>121</v>
      </c>
      <c r="H606" s="1" t="s">
        <v>298</v>
      </c>
      <c r="I606" s="1" t="s">
        <v>36</v>
      </c>
      <c r="J606" s="1" t="s">
        <v>122</v>
      </c>
      <c r="K606" s="1">
        <v>4</v>
      </c>
      <c r="L606" s="1">
        <v>272.3</v>
      </c>
      <c r="M606" s="1">
        <v>294.39999999999998</v>
      </c>
      <c r="N606" s="1">
        <v>64.2</v>
      </c>
      <c r="W606" s="1">
        <v>0.59699999999999998</v>
      </c>
      <c r="X606" s="1">
        <v>33.995294100000002</v>
      </c>
      <c r="Y606" s="1">
        <v>1353</v>
      </c>
      <c r="Z606" s="1">
        <v>1888</v>
      </c>
      <c r="AA606" s="1">
        <v>1929</v>
      </c>
      <c r="AB606" s="1" t="s">
        <v>41</v>
      </c>
      <c r="AC606" s="1" t="s">
        <v>82</v>
      </c>
      <c r="AD606" s="1">
        <v>27.082999999999998</v>
      </c>
      <c r="AE606" s="1">
        <v>27.576000000000001</v>
      </c>
      <c r="AF606" s="1">
        <v>1.3907088999999999</v>
      </c>
      <c r="AG606" s="1">
        <v>167.184</v>
      </c>
    </row>
    <row r="607" spans="1:33" x14ac:dyDescent="0.2">
      <c r="A607" s="1" t="s">
        <v>627</v>
      </c>
      <c r="B607" s="1" t="s">
        <v>706</v>
      </c>
      <c r="C607" s="1" t="s">
        <v>707</v>
      </c>
      <c r="D607" s="1">
        <v>124</v>
      </c>
      <c r="E607" s="1" t="s">
        <v>33</v>
      </c>
      <c r="F607" s="1" t="s">
        <v>708</v>
      </c>
      <c r="G607" s="1" t="s">
        <v>121</v>
      </c>
      <c r="H607" s="1" t="s">
        <v>298</v>
      </c>
      <c r="I607" s="1" t="s">
        <v>36</v>
      </c>
      <c r="J607" s="1" t="s">
        <v>122</v>
      </c>
      <c r="K607" s="1">
        <v>5</v>
      </c>
      <c r="L607" s="1">
        <v>383.9</v>
      </c>
      <c r="M607" s="1">
        <v>403.7</v>
      </c>
      <c r="N607" s="1">
        <v>22.4</v>
      </c>
      <c r="W607" s="1">
        <v>0.59699999999999998</v>
      </c>
      <c r="X607" s="1">
        <v>111.95609</v>
      </c>
      <c r="Y607" s="1">
        <v>4754</v>
      </c>
      <c r="Z607" s="1">
        <v>5563</v>
      </c>
      <c r="AA607" s="1">
        <v>6647</v>
      </c>
      <c r="AB607" s="1" t="s">
        <v>55</v>
      </c>
      <c r="AC607" s="1" t="s">
        <v>155</v>
      </c>
      <c r="AD607" s="1">
        <v>88.954999999999998</v>
      </c>
      <c r="AE607" s="1">
        <v>90.369</v>
      </c>
      <c r="AF607" s="1">
        <v>1.1704359</v>
      </c>
      <c r="AG607" s="1">
        <v>-28.41</v>
      </c>
    </row>
    <row r="608" spans="1:33" x14ac:dyDescent="0.2">
      <c r="A608" s="1" t="s">
        <v>627</v>
      </c>
      <c r="B608" s="1" t="s">
        <v>709</v>
      </c>
      <c r="C608" s="1" t="s">
        <v>710</v>
      </c>
      <c r="D608" s="1">
        <v>125</v>
      </c>
      <c r="E608" s="1" t="s">
        <v>33</v>
      </c>
      <c r="F608" s="1" t="s">
        <v>50</v>
      </c>
      <c r="G608" s="1" t="s">
        <v>123</v>
      </c>
      <c r="H608" s="1" t="s">
        <v>298</v>
      </c>
      <c r="I608" s="1" t="s">
        <v>36</v>
      </c>
      <c r="J608" s="1" t="s">
        <v>124</v>
      </c>
      <c r="K608" s="1">
        <v>1</v>
      </c>
      <c r="L608" s="1">
        <v>23.8</v>
      </c>
      <c r="M608" s="1">
        <v>43.6</v>
      </c>
      <c r="N608" s="1">
        <v>22.1</v>
      </c>
      <c r="O608" s="1">
        <v>3545</v>
      </c>
      <c r="P608" s="1">
        <v>2623</v>
      </c>
      <c r="Q608" s="1" t="s">
        <v>325</v>
      </c>
      <c r="R608" s="1" t="s">
        <v>98</v>
      </c>
      <c r="S608" s="1">
        <v>66.319000000000003</v>
      </c>
      <c r="T608" s="1">
        <v>0.73859450000000004</v>
      </c>
      <c r="U608" s="1">
        <v>-1.107</v>
      </c>
      <c r="W608" s="1">
        <v>0.17199999999999999</v>
      </c>
      <c r="X608" s="1">
        <v>58.258811799999997</v>
      </c>
      <c r="AE608" s="1">
        <v>66.834000000000003</v>
      </c>
    </row>
    <row r="609" spans="1:33" x14ac:dyDescent="0.2">
      <c r="A609" s="1" t="s">
        <v>627</v>
      </c>
      <c r="B609" s="1" t="s">
        <v>709</v>
      </c>
      <c r="C609" s="1" t="s">
        <v>710</v>
      </c>
      <c r="D609" s="1">
        <v>125</v>
      </c>
      <c r="E609" s="1" t="s">
        <v>33</v>
      </c>
      <c r="F609" s="1" t="s">
        <v>50</v>
      </c>
      <c r="G609" s="1" t="s">
        <v>123</v>
      </c>
      <c r="H609" s="1" t="s">
        <v>298</v>
      </c>
      <c r="I609" s="1" t="s">
        <v>36</v>
      </c>
      <c r="J609" s="1" t="s">
        <v>124</v>
      </c>
      <c r="K609" s="1">
        <v>2</v>
      </c>
      <c r="L609" s="1">
        <v>93.7</v>
      </c>
      <c r="M609" s="1">
        <v>113.5</v>
      </c>
      <c r="N609" s="1">
        <v>22.4</v>
      </c>
      <c r="O609" s="1">
        <v>3555</v>
      </c>
      <c r="P609" s="1">
        <v>2626</v>
      </c>
      <c r="Q609" s="1" t="s">
        <v>357</v>
      </c>
      <c r="R609" s="1" t="s">
        <v>310</v>
      </c>
      <c r="S609" s="1">
        <v>66.787999999999997</v>
      </c>
      <c r="T609" s="1">
        <v>0.73852549999999995</v>
      </c>
      <c r="U609" s="1">
        <v>-1.2</v>
      </c>
      <c r="W609" s="1">
        <v>0.17199999999999999</v>
      </c>
      <c r="X609" s="1">
        <v>58.670220499999999</v>
      </c>
      <c r="AE609" s="1">
        <v>67.305999999999997</v>
      </c>
    </row>
    <row r="610" spans="1:33" x14ac:dyDescent="0.2">
      <c r="A610" s="1" t="s">
        <v>627</v>
      </c>
      <c r="B610" s="1" t="s">
        <v>709</v>
      </c>
      <c r="C610" s="1" t="s">
        <v>710</v>
      </c>
      <c r="D610" s="1">
        <v>125</v>
      </c>
      <c r="E610" s="1" t="s">
        <v>33</v>
      </c>
      <c r="F610" s="1" t="s">
        <v>50</v>
      </c>
      <c r="G610" s="1" t="s">
        <v>123</v>
      </c>
      <c r="H610" s="1" t="s">
        <v>298</v>
      </c>
      <c r="I610" s="1" t="s">
        <v>36</v>
      </c>
      <c r="J610" s="1" t="s">
        <v>124</v>
      </c>
      <c r="K610" s="1">
        <v>3</v>
      </c>
      <c r="L610" s="1">
        <v>158.4</v>
      </c>
      <c r="M610" s="1">
        <v>179.2</v>
      </c>
      <c r="N610" s="1">
        <v>56</v>
      </c>
      <c r="O610" s="1">
        <v>601</v>
      </c>
      <c r="P610" s="1">
        <v>446</v>
      </c>
      <c r="Q610" s="1" t="s">
        <v>322</v>
      </c>
      <c r="R610" s="1" t="s">
        <v>81</v>
      </c>
      <c r="S610" s="1">
        <v>10.86</v>
      </c>
      <c r="T610" s="1">
        <v>0.74192029999999998</v>
      </c>
      <c r="U610" s="1">
        <v>3.391</v>
      </c>
      <c r="W610" s="1">
        <v>0.17199999999999999</v>
      </c>
      <c r="X610" s="1">
        <v>9.5532161000000002</v>
      </c>
      <c r="AE610" s="1">
        <v>10.959</v>
      </c>
    </row>
    <row r="611" spans="1:33" x14ac:dyDescent="0.2">
      <c r="A611" s="1" t="s">
        <v>627</v>
      </c>
      <c r="B611" s="1" t="s">
        <v>709</v>
      </c>
      <c r="C611" s="1" t="s">
        <v>710</v>
      </c>
      <c r="D611" s="1">
        <v>125</v>
      </c>
      <c r="E611" s="1" t="s">
        <v>33</v>
      </c>
      <c r="F611" s="1" t="s">
        <v>50</v>
      </c>
      <c r="G611" s="1" t="s">
        <v>123</v>
      </c>
      <c r="H611" s="1" t="s">
        <v>298</v>
      </c>
      <c r="I611" s="1" t="s">
        <v>36</v>
      </c>
      <c r="J611" s="1" t="s">
        <v>124</v>
      </c>
      <c r="K611" s="1">
        <v>4</v>
      </c>
      <c r="L611" s="1">
        <v>273.3</v>
      </c>
      <c r="M611" s="1">
        <v>296.89999999999998</v>
      </c>
      <c r="N611" s="1">
        <v>57.5</v>
      </c>
      <c r="W611" s="1">
        <v>0.17199999999999999</v>
      </c>
      <c r="X611" s="1">
        <v>38.410934699999999</v>
      </c>
      <c r="Y611" s="1">
        <v>451</v>
      </c>
      <c r="Z611" s="1">
        <v>530</v>
      </c>
      <c r="AA611" s="1">
        <v>645</v>
      </c>
      <c r="AB611" s="1" t="s">
        <v>48</v>
      </c>
      <c r="AC611" s="1" t="s">
        <v>76</v>
      </c>
      <c r="AD611" s="1">
        <v>8.9640000000000004</v>
      </c>
      <c r="AE611" s="1">
        <v>9.1080000000000005</v>
      </c>
      <c r="AF611" s="1">
        <v>1.1758069</v>
      </c>
      <c r="AG611" s="1">
        <v>-24.6</v>
      </c>
    </row>
    <row r="612" spans="1:33" x14ac:dyDescent="0.2">
      <c r="A612" s="1" t="s">
        <v>627</v>
      </c>
      <c r="B612" s="1" t="s">
        <v>709</v>
      </c>
      <c r="C612" s="1" t="s">
        <v>710</v>
      </c>
      <c r="D612" s="1">
        <v>125</v>
      </c>
      <c r="E612" s="1" t="s">
        <v>33</v>
      </c>
      <c r="F612" s="1" t="s">
        <v>50</v>
      </c>
      <c r="G612" s="1" t="s">
        <v>123</v>
      </c>
      <c r="H612" s="1" t="s">
        <v>298</v>
      </c>
      <c r="I612" s="1" t="s">
        <v>36</v>
      </c>
      <c r="J612" s="1" t="s">
        <v>124</v>
      </c>
      <c r="K612" s="1">
        <v>5</v>
      </c>
      <c r="L612" s="1">
        <v>384</v>
      </c>
      <c r="M612" s="1">
        <v>386.3</v>
      </c>
      <c r="N612" s="1">
        <v>22.4</v>
      </c>
      <c r="W612" s="1">
        <v>0.17199999999999999</v>
      </c>
      <c r="X612" s="1">
        <v>388.3816554</v>
      </c>
      <c r="Y612" s="1">
        <v>4739</v>
      </c>
      <c r="Z612" s="1">
        <v>5550</v>
      </c>
      <c r="AA612" s="1">
        <v>6627</v>
      </c>
      <c r="AB612" s="1" t="s">
        <v>41</v>
      </c>
      <c r="AC612" s="1" t="s">
        <v>82</v>
      </c>
      <c r="AD612" s="1">
        <v>88.906999999999996</v>
      </c>
      <c r="AE612" s="1">
        <v>90.32</v>
      </c>
      <c r="AF612" s="1">
        <v>1.1704592</v>
      </c>
      <c r="AG612" s="1">
        <v>-28.41</v>
      </c>
    </row>
    <row r="613" spans="1:33" x14ac:dyDescent="0.2">
      <c r="A613" s="1" t="s">
        <v>627</v>
      </c>
      <c r="B613" s="1" t="s">
        <v>711</v>
      </c>
      <c r="C613" s="1" t="s">
        <v>712</v>
      </c>
      <c r="D613" s="1">
        <v>126</v>
      </c>
      <c r="E613" s="1" t="s">
        <v>33</v>
      </c>
      <c r="F613" s="1" t="s">
        <v>713</v>
      </c>
      <c r="G613" s="1" t="s">
        <v>125</v>
      </c>
      <c r="H613" s="1" t="s">
        <v>298</v>
      </c>
      <c r="I613" s="1" t="s">
        <v>36</v>
      </c>
      <c r="J613" s="1" t="s">
        <v>126</v>
      </c>
      <c r="K613" s="1">
        <v>1</v>
      </c>
      <c r="L613" s="1">
        <v>23.6</v>
      </c>
      <c r="M613" s="1">
        <v>29.4</v>
      </c>
      <c r="N613" s="1">
        <v>22.4</v>
      </c>
      <c r="O613" s="1">
        <v>3510</v>
      </c>
      <c r="P613" s="1">
        <v>2593</v>
      </c>
      <c r="Q613" s="1" t="s">
        <v>322</v>
      </c>
      <c r="R613" s="1" t="s">
        <v>38</v>
      </c>
      <c r="S613" s="1">
        <v>66.397999999999996</v>
      </c>
      <c r="T613" s="1">
        <v>0.73855499999999996</v>
      </c>
      <c r="U613" s="1">
        <v>-1.2190000000000001</v>
      </c>
      <c r="W613" s="1">
        <v>1.03</v>
      </c>
      <c r="X613" s="1">
        <v>9.7401502999999998</v>
      </c>
      <c r="AE613" s="1">
        <v>66.912999999999997</v>
      </c>
    </row>
    <row r="614" spans="1:33" x14ac:dyDescent="0.2">
      <c r="A614" s="1" t="s">
        <v>627</v>
      </c>
      <c r="B614" s="1" t="s">
        <v>711</v>
      </c>
      <c r="C614" s="1" t="s">
        <v>712</v>
      </c>
      <c r="D614" s="1">
        <v>126</v>
      </c>
      <c r="E614" s="1" t="s">
        <v>33</v>
      </c>
      <c r="F614" s="1" t="s">
        <v>713</v>
      </c>
      <c r="G614" s="1" t="s">
        <v>125</v>
      </c>
      <c r="H614" s="1" t="s">
        <v>298</v>
      </c>
      <c r="I614" s="1" t="s">
        <v>36</v>
      </c>
      <c r="J614" s="1" t="s">
        <v>126</v>
      </c>
      <c r="K614" s="1">
        <v>2</v>
      </c>
      <c r="L614" s="1">
        <v>93.9</v>
      </c>
      <c r="M614" s="1">
        <v>111.7</v>
      </c>
      <c r="N614" s="1">
        <v>22.1</v>
      </c>
      <c r="O614" s="1">
        <v>3544</v>
      </c>
      <c r="P614" s="1">
        <v>2617</v>
      </c>
      <c r="Q614" s="1" t="s">
        <v>322</v>
      </c>
      <c r="R614" s="1" t="s">
        <v>262</v>
      </c>
      <c r="S614" s="1">
        <v>66.64</v>
      </c>
      <c r="T614" s="1">
        <v>0.73856860000000002</v>
      </c>
      <c r="U614" s="1">
        <v>-1.2</v>
      </c>
      <c r="W614" s="1">
        <v>1.03</v>
      </c>
      <c r="X614" s="1">
        <v>9.7756159</v>
      </c>
      <c r="AE614" s="1">
        <v>67.156999999999996</v>
      </c>
    </row>
    <row r="615" spans="1:33" x14ac:dyDescent="0.2">
      <c r="A615" s="1" t="s">
        <v>627</v>
      </c>
      <c r="B615" s="1" t="s">
        <v>711</v>
      </c>
      <c r="C615" s="1" t="s">
        <v>712</v>
      </c>
      <c r="D615" s="1">
        <v>126</v>
      </c>
      <c r="E615" s="1" t="s">
        <v>33</v>
      </c>
      <c r="F615" s="1" t="s">
        <v>713</v>
      </c>
      <c r="G615" s="1" t="s">
        <v>125</v>
      </c>
      <c r="H615" s="1" t="s">
        <v>298</v>
      </c>
      <c r="I615" s="1" t="s">
        <v>36</v>
      </c>
      <c r="J615" s="1" t="s">
        <v>126</v>
      </c>
      <c r="K615" s="1">
        <v>3</v>
      </c>
      <c r="L615" s="1">
        <v>157.4</v>
      </c>
      <c r="M615" s="1">
        <v>179.4</v>
      </c>
      <c r="N615" s="1">
        <v>65.099999999999994</v>
      </c>
      <c r="O615" s="1">
        <v>3155</v>
      </c>
      <c r="P615" s="1">
        <v>2404</v>
      </c>
      <c r="Q615" s="1" t="s">
        <v>328</v>
      </c>
      <c r="R615" s="1" t="s">
        <v>75</v>
      </c>
      <c r="S615" s="1">
        <v>55.887</v>
      </c>
      <c r="T615" s="1">
        <v>0.76119740000000002</v>
      </c>
      <c r="U615" s="1">
        <v>29.402000000000001</v>
      </c>
      <c r="W615" s="1">
        <v>1.03</v>
      </c>
      <c r="X615" s="1">
        <v>8.2046357000000008</v>
      </c>
      <c r="AE615" s="1">
        <v>56.365000000000002</v>
      </c>
    </row>
    <row r="616" spans="1:33" x14ac:dyDescent="0.2">
      <c r="A616" s="1" t="s">
        <v>627</v>
      </c>
      <c r="B616" s="1" t="s">
        <v>711</v>
      </c>
      <c r="C616" s="1" t="s">
        <v>712</v>
      </c>
      <c r="D616" s="1">
        <v>126</v>
      </c>
      <c r="E616" s="1" t="s">
        <v>33</v>
      </c>
      <c r="F616" s="1" t="s">
        <v>713</v>
      </c>
      <c r="G616" s="1" t="s">
        <v>125</v>
      </c>
      <c r="H616" s="1" t="s">
        <v>298</v>
      </c>
      <c r="I616" s="1" t="s">
        <v>36</v>
      </c>
      <c r="J616" s="1" t="s">
        <v>126</v>
      </c>
      <c r="K616" s="1">
        <v>4</v>
      </c>
      <c r="L616" s="1">
        <v>271.60000000000002</v>
      </c>
      <c r="M616" s="1">
        <v>291.7</v>
      </c>
      <c r="N616" s="1">
        <v>67.900000000000006</v>
      </c>
      <c r="W616" s="1">
        <v>1.03</v>
      </c>
      <c r="X616" s="1">
        <v>36.476308199999998</v>
      </c>
      <c r="Y616" s="1">
        <v>2486</v>
      </c>
      <c r="Z616" s="1">
        <v>3117</v>
      </c>
      <c r="AA616" s="1">
        <v>3536</v>
      </c>
      <c r="AB616" s="1" t="s">
        <v>340</v>
      </c>
      <c r="AC616" s="1" t="s">
        <v>301</v>
      </c>
      <c r="AD616" s="1">
        <v>50.045000000000002</v>
      </c>
      <c r="AE616" s="1">
        <v>50.883000000000003</v>
      </c>
      <c r="AF616" s="1">
        <v>1.2463822</v>
      </c>
      <c r="AG616" s="1">
        <v>38.555</v>
      </c>
    </row>
    <row r="617" spans="1:33" x14ac:dyDescent="0.2">
      <c r="A617" s="1" t="s">
        <v>627</v>
      </c>
      <c r="B617" s="1" t="s">
        <v>711</v>
      </c>
      <c r="C617" s="1" t="s">
        <v>712</v>
      </c>
      <c r="D617" s="1">
        <v>126</v>
      </c>
      <c r="E617" s="1" t="s">
        <v>33</v>
      </c>
      <c r="F617" s="1" t="s">
        <v>713</v>
      </c>
      <c r="G617" s="1" t="s">
        <v>125</v>
      </c>
      <c r="H617" s="1" t="s">
        <v>298</v>
      </c>
      <c r="I617" s="1" t="s">
        <v>36</v>
      </c>
      <c r="J617" s="1" t="s">
        <v>126</v>
      </c>
      <c r="K617" s="1">
        <v>5</v>
      </c>
      <c r="L617" s="1">
        <v>383.8</v>
      </c>
      <c r="M617" s="1">
        <v>403.6</v>
      </c>
      <c r="N617" s="1">
        <v>22.4</v>
      </c>
      <c r="W617" s="1">
        <v>1.03</v>
      </c>
      <c r="X617" s="1">
        <v>64.836448700000005</v>
      </c>
      <c r="Y617" s="1">
        <v>4770</v>
      </c>
      <c r="Z617" s="1">
        <v>5590</v>
      </c>
      <c r="AA617" s="1">
        <v>6656</v>
      </c>
      <c r="AB617" s="1" t="s">
        <v>60</v>
      </c>
      <c r="AC617" s="1" t="s">
        <v>387</v>
      </c>
      <c r="AD617" s="1">
        <v>88.88</v>
      </c>
      <c r="AE617" s="1">
        <v>90.293000000000006</v>
      </c>
      <c r="AF617" s="1">
        <v>1.1704509999999999</v>
      </c>
      <c r="AG617" s="1">
        <v>-28.41</v>
      </c>
    </row>
    <row r="618" spans="1:33" x14ac:dyDescent="0.2">
      <c r="A618" s="1" t="s">
        <v>627</v>
      </c>
      <c r="B618" s="1" t="s">
        <v>714</v>
      </c>
      <c r="C618" s="1" t="s">
        <v>715</v>
      </c>
      <c r="D618" s="1">
        <v>127</v>
      </c>
      <c r="E618" s="1" t="s">
        <v>33</v>
      </c>
      <c r="F618" s="1" t="s">
        <v>716</v>
      </c>
      <c r="G618" s="1" t="s">
        <v>127</v>
      </c>
      <c r="H618" s="1" t="s">
        <v>298</v>
      </c>
      <c r="I618" s="1" t="s">
        <v>36</v>
      </c>
      <c r="J618" s="1" t="s">
        <v>128</v>
      </c>
      <c r="K618" s="1">
        <v>1</v>
      </c>
      <c r="L618" s="1">
        <v>24.1</v>
      </c>
      <c r="M618" s="1">
        <v>43.7</v>
      </c>
      <c r="N618" s="1">
        <v>21.9</v>
      </c>
      <c r="O618" s="1">
        <v>3543</v>
      </c>
      <c r="P618" s="1">
        <v>2621</v>
      </c>
      <c r="Q618" s="1" t="s">
        <v>407</v>
      </c>
      <c r="R618" s="1" t="s">
        <v>80</v>
      </c>
      <c r="S618" s="1">
        <v>65.649000000000001</v>
      </c>
      <c r="T618" s="1">
        <v>0.7385372</v>
      </c>
      <c r="U618" s="1">
        <v>-1.2150000000000001</v>
      </c>
      <c r="W618" s="1">
        <v>1.1499999999999999</v>
      </c>
      <c r="X618" s="1">
        <v>8.6253422999999998</v>
      </c>
      <c r="AE618" s="1">
        <v>66.158000000000001</v>
      </c>
    </row>
    <row r="619" spans="1:33" x14ac:dyDescent="0.2">
      <c r="A619" s="1" t="s">
        <v>627</v>
      </c>
      <c r="B619" s="1" t="s">
        <v>714</v>
      </c>
      <c r="C619" s="1" t="s">
        <v>715</v>
      </c>
      <c r="D619" s="1">
        <v>127</v>
      </c>
      <c r="E619" s="1" t="s">
        <v>33</v>
      </c>
      <c r="F619" s="1" t="s">
        <v>716</v>
      </c>
      <c r="G619" s="1" t="s">
        <v>127</v>
      </c>
      <c r="H619" s="1" t="s">
        <v>298</v>
      </c>
      <c r="I619" s="1" t="s">
        <v>36</v>
      </c>
      <c r="J619" s="1" t="s">
        <v>128</v>
      </c>
      <c r="K619" s="1">
        <v>2</v>
      </c>
      <c r="L619" s="1">
        <v>93.8</v>
      </c>
      <c r="M619" s="1">
        <v>113.6</v>
      </c>
      <c r="N619" s="1">
        <v>22.1</v>
      </c>
      <c r="O619" s="1">
        <v>3561</v>
      </c>
      <c r="P619" s="1">
        <v>2633</v>
      </c>
      <c r="Q619" s="1" t="s">
        <v>357</v>
      </c>
      <c r="R619" s="1" t="s">
        <v>310</v>
      </c>
      <c r="S619" s="1">
        <v>66.540000000000006</v>
      </c>
      <c r="T619" s="1">
        <v>0.73854799999999998</v>
      </c>
      <c r="U619" s="1">
        <v>-1.2</v>
      </c>
      <c r="W619" s="1">
        <v>1.1499999999999999</v>
      </c>
      <c r="X619" s="1">
        <v>8.7424306000000005</v>
      </c>
      <c r="AE619" s="1">
        <v>67.055999999999997</v>
      </c>
    </row>
    <row r="620" spans="1:33" x14ac:dyDescent="0.2">
      <c r="A620" s="1" t="s">
        <v>627</v>
      </c>
      <c r="B620" s="1" t="s">
        <v>714</v>
      </c>
      <c r="C620" s="1" t="s">
        <v>715</v>
      </c>
      <c r="D620" s="1">
        <v>127</v>
      </c>
      <c r="E620" s="1" t="s">
        <v>33</v>
      </c>
      <c r="F620" s="1" t="s">
        <v>716</v>
      </c>
      <c r="G620" s="1" t="s">
        <v>127</v>
      </c>
      <c r="H620" s="1" t="s">
        <v>298</v>
      </c>
      <c r="I620" s="1" t="s">
        <v>36</v>
      </c>
      <c r="J620" s="1" t="s">
        <v>128</v>
      </c>
      <c r="K620" s="1">
        <v>3</v>
      </c>
      <c r="L620" s="1">
        <v>157</v>
      </c>
      <c r="M620" s="1">
        <v>179.8</v>
      </c>
      <c r="N620" s="1">
        <v>68.099999999999994</v>
      </c>
      <c r="O620" s="1">
        <v>5204</v>
      </c>
      <c r="P620" s="1">
        <v>3941</v>
      </c>
      <c r="Q620" s="1" t="s">
        <v>322</v>
      </c>
      <c r="R620" s="1" t="s">
        <v>98</v>
      </c>
      <c r="S620" s="1">
        <v>91.481999999999999</v>
      </c>
      <c r="T620" s="1">
        <v>0.75663760000000002</v>
      </c>
      <c r="U620" s="1">
        <v>23.263999999999999</v>
      </c>
      <c r="W620" s="1">
        <v>1.1499999999999999</v>
      </c>
      <c r="X620" s="1">
        <v>12.0265678</v>
      </c>
      <c r="AE620" s="1">
        <v>92.245999999999995</v>
      </c>
    </row>
    <row r="621" spans="1:33" x14ac:dyDescent="0.2">
      <c r="A621" s="1" t="s">
        <v>627</v>
      </c>
      <c r="B621" s="1" t="s">
        <v>714</v>
      </c>
      <c r="C621" s="1" t="s">
        <v>715</v>
      </c>
      <c r="D621" s="1">
        <v>127</v>
      </c>
      <c r="E621" s="1" t="s">
        <v>33</v>
      </c>
      <c r="F621" s="1" t="s">
        <v>716</v>
      </c>
      <c r="G621" s="1" t="s">
        <v>127</v>
      </c>
      <c r="H621" s="1" t="s">
        <v>298</v>
      </c>
      <c r="I621" s="1" t="s">
        <v>36</v>
      </c>
      <c r="J621" s="1" t="s">
        <v>128</v>
      </c>
      <c r="K621" s="1">
        <v>4</v>
      </c>
      <c r="L621" s="1">
        <v>271.60000000000002</v>
      </c>
      <c r="M621" s="1">
        <v>289.60000000000002</v>
      </c>
      <c r="N621" s="1">
        <v>69.400000000000006</v>
      </c>
      <c r="W621" s="1">
        <v>1.1499999999999999</v>
      </c>
      <c r="X621" s="1">
        <v>43.839750600000002</v>
      </c>
      <c r="Y621" s="1">
        <v>3312</v>
      </c>
      <c r="Z621" s="1">
        <v>4128</v>
      </c>
      <c r="AA621" s="1">
        <v>4703</v>
      </c>
      <c r="AB621" s="1" t="s">
        <v>48</v>
      </c>
      <c r="AC621" s="1" t="s">
        <v>76</v>
      </c>
      <c r="AD621" s="1">
        <v>67.097999999999999</v>
      </c>
      <c r="AE621" s="1">
        <v>68.212999999999994</v>
      </c>
      <c r="AF621" s="1">
        <v>1.2354706</v>
      </c>
      <c r="AG621" s="1">
        <v>28.963999999999999</v>
      </c>
    </row>
    <row r="622" spans="1:33" x14ac:dyDescent="0.2">
      <c r="A622" s="1" t="s">
        <v>627</v>
      </c>
      <c r="B622" s="1" t="s">
        <v>714</v>
      </c>
      <c r="C622" s="1" t="s">
        <v>715</v>
      </c>
      <c r="D622" s="1">
        <v>127</v>
      </c>
      <c r="E622" s="1" t="s">
        <v>33</v>
      </c>
      <c r="F622" s="1" t="s">
        <v>716</v>
      </c>
      <c r="G622" s="1" t="s">
        <v>127</v>
      </c>
      <c r="H622" s="1" t="s">
        <v>298</v>
      </c>
      <c r="I622" s="1" t="s">
        <v>36</v>
      </c>
      <c r="J622" s="1" t="s">
        <v>128</v>
      </c>
      <c r="K622" s="1">
        <v>5</v>
      </c>
      <c r="L622" s="1">
        <v>384</v>
      </c>
      <c r="M622" s="1">
        <v>386.3</v>
      </c>
      <c r="N622" s="1">
        <v>22.4</v>
      </c>
      <c r="W622" s="1">
        <v>1.1499999999999999</v>
      </c>
      <c r="X622" s="1">
        <v>57.836908800000003</v>
      </c>
      <c r="Y622" s="1">
        <v>4719</v>
      </c>
      <c r="Z622" s="1">
        <v>5525</v>
      </c>
      <c r="AA622" s="1">
        <v>6593</v>
      </c>
      <c r="AB622" s="1" t="s">
        <v>77</v>
      </c>
      <c r="AC622" s="1" t="s">
        <v>351</v>
      </c>
      <c r="AD622" s="1">
        <v>88.522999999999996</v>
      </c>
      <c r="AE622" s="1">
        <v>89.93</v>
      </c>
      <c r="AF622" s="1">
        <v>1.1703683</v>
      </c>
      <c r="AG622" s="1">
        <v>-28.41</v>
      </c>
    </row>
    <row r="623" spans="1:33" x14ac:dyDescent="0.2">
      <c r="A623" s="1" t="s">
        <v>627</v>
      </c>
      <c r="B623" s="1" t="s">
        <v>717</v>
      </c>
      <c r="C623" s="1" t="s">
        <v>718</v>
      </c>
      <c r="D623" s="1">
        <v>128</v>
      </c>
      <c r="E623" s="1" t="s">
        <v>33</v>
      </c>
      <c r="F623" s="1" t="s">
        <v>719</v>
      </c>
      <c r="G623" s="1" t="s">
        <v>129</v>
      </c>
      <c r="H623" s="1" t="s">
        <v>298</v>
      </c>
      <c r="I623" s="1" t="s">
        <v>36</v>
      </c>
      <c r="J623" s="1" t="s">
        <v>130</v>
      </c>
      <c r="K623" s="1">
        <v>1</v>
      </c>
      <c r="L623" s="1">
        <v>23.8</v>
      </c>
      <c r="M623" s="1">
        <v>43.6</v>
      </c>
      <c r="N623" s="1">
        <v>22.1</v>
      </c>
      <c r="O623" s="1">
        <v>3528</v>
      </c>
      <c r="P623" s="1">
        <v>2609</v>
      </c>
      <c r="Q623" s="1" t="s">
        <v>459</v>
      </c>
      <c r="R623" s="1" t="s">
        <v>54</v>
      </c>
      <c r="S623" s="1">
        <v>66.337999999999994</v>
      </c>
      <c r="T623" s="1">
        <v>0.73856529999999998</v>
      </c>
      <c r="U623" s="1">
        <v>-1.0640000000000001</v>
      </c>
      <c r="W623" s="1">
        <v>1.1559999999999999</v>
      </c>
      <c r="X623" s="1">
        <v>8.6706564999999998</v>
      </c>
      <c r="AE623" s="1">
        <v>66.852999999999994</v>
      </c>
    </row>
    <row r="624" spans="1:33" x14ac:dyDescent="0.2">
      <c r="A624" s="1" t="s">
        <v>627</v>
      </c>
      <c r="B624" s="1" t="s">
        <v>717</v>
      </c>
      <c r="C624" s="1" t="s">
        <v>718</v>
      </c>
      <c r="D624" s="1">
        <v>128</v>
      </c>
      <c r="E624" s="1" t="s">
        <v>33</v>
      </c>
      <c r="F624" s="1" t="s">
        <v>719</v>
      </c>
      <c r="G624" s="1" t="s">
        <v>129</v>
      </c>
      <c r="H624" s="1" t="s">
        <v>298</v>
      </c>
      <c r="I624" s="1" t="s">
        <v>36</v>
      </c>
      <c r="J624" s="1" t="s">
        <v>130</v>
      </c>
      <c r="K624" s="1">
        <v>2</v>
      </c>
      <c r="L624" s="1">
        <v>93.8</v>
      </c>
      <c r="M624" s="1">
        <v>113.6</v>
      </c>
      <c r="N624" s="1">
        <v>22.1</v>
      </c>
      <c r="O624" s="1">
        <v>3576</v>
      </c>
      <c r="P624" s="1">
        <v>2645</v>
      </c>
      <c r="Q624" s="1" t="s">
        <v>407</v>
      </c>
      <c r="R624" s="1" t="s">
        <v>80</v>
      </c>
      <c r="S624" s="1">
        <v>66.557000000000002</v>
      </c>
      <c r="T624" s="1">
        <v>0.73846429999999996</v>
      </c>
      <c r="U624" s="1">
        <v>-1.2</v>
      </c>
      <c r="W624" s="1">
        <v>1.1559999999999999</v>
      </c>
      <c r="X624" s="1">
        <v>8.6993522999999993</v>
      </c>
      <c r="AE624" s="1">
        <v>67.073999999999998</v>
      </c>
    </row>
    <row r="625" spans="1:33" x14ac:dyDescent="0.2">
      <c r="A625" s="1" t="s">
        <v>627</v>
      </c>
      <c r="B625" s="1" t="s">
        <v>717</v>
      </c>
      <c r="C625" s="1" t="s">
        <v>718</v>
      </c>
      <c r="D625" s="1">
        <v>128</v>
      </c>
      <c r="E625" s="1" t="s">
        <v>33</v>
      </c>
      <c r="F625" s="1" t="s">
        <v>719</v>
      </c>
      <c r="G625" s="1" t="s">
        <v>129</v>
      </c>
      <c r="H625" s="1" t="s">
        <v>298</v>
      </c>
      <c r="I625" s="1" t="s">
        <v>36</v>
      </c>
      <c r="J625" s="1" t="s">
        <v>130</v>
      </c>
      <c r="K625" s="1">
        <v>3</v>
      </c>
      <c r="L625" s="1">
        <v>157</v>
      </c>
      <c r="M625" s="1">
        <v>179.5</v>
      </c>
      <c r="N625" s="1">
        <v>68.400000000000006</v>
      </c>
      <c r="O625" s="1">
        <v>5271</v>
      </c>
      <c r="P625" s="1">
        <v>3994</v>
      </c>
      <c r="Q625" s="1" t="s">
        <v>357</v>
      </c>
      <c r="R625" s="1" t="s">
        <v>80</v>
      </c>
      <c r="S625" s="1">
        <v>92.611999999999995</v>
      </c>
      <c r="T625" s="1">
        <v>0.75711620000000002</v>
      </c>
      <c r="U625" s="1">
        <v>24.027000000000001</v>
      </c>
      <c r="W625" s="1">
        <v>1.1559999999999999</v>
      </c>
      <c r="X625" s="1">
        <v>12.1118957</v>
      </c>
      <c r="AE625" s="1">
        <v>93.385999999999996</v>
      </c>
    </row>
    <row r="626" spans="1:33" x14ac:dyDescent="0.2">
      <c r="A626" s="1" t="s">
        <v>627</v>
      </c>
      <c r="B626" s="1" t="s">
        <v>717</v>
      </c>
      <c r="C626" s="1" t="s">
        <v>718</v>
      </c>
      <c r="D626" s="1">
        <v>128</v>
      </c>
      <c r="E626" s="1" t="s">
        <v>33</v>
      </c>
      <c r="F626" s="1" t="s">
        <v>719</v>
      </c>
      <c r="G626" s="1" t="s">
        <v>129</v>
      </c>
      <c r="H626" s="1" t="s">
        <v>298</v>
      </c>
      <c r="I626" s="1" t="s">
        <v>36</v>
      </c>
      <c r="J626" s="1" t="s">
        <v>130</v>
      </c>
      <c r="K626" s="1">
        <v>4</v>
      </c>
      <c r="L626" s="1">
        <v>271.60000000000002</v>
      </c>
      <c r="M626" s="1">
        <v>289.60000000000002</v>
      </c>
      <c r="N626" s="1">
        <v>69.599999999999994</v>
      </c>
      <c r="W626" s="1">
        <v>1.1559999999999999</v>
      </c>
      <c r="X626" s="1">
        <v>44.220867599999998</v>
      </c>
      <c r="Y626" s="1">
        <v>3355</v>
      </c>
      <c r="Z626" s="1">
        <v>4194</v>
      </c>
      <c r="AA626" s="1">
        <v>4765</v>
      </c>
      <c r="AB626" s="1" t="s">
        <v>48</v>
      </c>
      <c r="AC626" s="1" t="s">
        <v>82</v>
      </c>
      <c r="AD626" s="1">
        <v>68.028999999999996</v>
      </c>
      <c r="AE626" s="1">
        <v>69.162000000000006</v>
      </c>
      <c r="AF626" s="1">
        <v>1.2391000999999999</v>
      </c>
      <c r="AG626" s="1">
        <v>32.167000000000002</v>
      </c>
    </row>
    <row r="627" spans="1:33" x14ac:dyDescent="0.2">
      <c r="A627" s="1" t="s">
        <v>627</v>
      </c>
      <c r="B627" s="1" t="s">
        <v>717</v>
      </c>
      <c r="C627" s="1" t="s">
        <v>718</v>
      </c>
      <c r="D627" s="1">
        <v>128</v>
      </c>
      <c r="E627" s="1" t="s">
        <v>33</v>
      </c>
      <c r="F627" s="1" t="s">
        <v>719</v>
      </c>
      <c r="G627" s="1" t="s">
        <v>129</v>
      </c>
      <c r="H627" s="1" t="s">
        <v>298</v>
      </c>
      <c r="I627" s="1" t="s">
        <v>36</v>
      </c>
      <c r="J627" s="1" t="s">
        <v>130</v>
      </c>
      <c r="K627" s="1">
        <v>5</v>
      </c>
      <c r="L627" s="1">
        <v>384</v>
      </c>
      <c r="M627" s="1">
        <v>387.5</v>
      </c>
      <c r="N627" s="1">
        <v>22.4</v>
      </c>
      <c r="W627" s="1">
        <v>1.1559999999999999</v>
      </c>
      <c r="X627" s="1">
        <v>57.685954500000001</v>
      </c>
      <c r="Y627" s="1">
        <v>4731</v>
      </c>
      <c r="Z627" s="1">
        <v>5539</v>
      </c>
      <c r="AA627" s="1">
        <v>6616</v>
      </c>
      <c r="AB627" s="1" t="s">
        <v>77</v>
      </c>
      <c r="AC627" s="1" t="s">
        <v>67</v>
      </c>
      <c r="AD627" s="1">
        <v>88.751999999999995</v>
      </c>
      <c r="AE627" s="1">
        <v>90.162999999999997</v>
      </c>
      <c r="AF627" s="1">
        <v>1.1704005</v>
      </c>
      <c r="AG627" s="1">
        <v>-28.41</v>
      </c>
    </row>
    <row r="628" spans="1:33" x14ac:dyDescent="0.2">
      <c r="A628" s="1" t="s">
        <v>627</v>
      </c>
      <c r="B628" s="1" t="s">
        <v>720</v>
      </c>
      <c r="C628" s="1" t="s">
        <v>721</v>
      </c>
      <c r="D628" s="1">
        <v>129</v>
      </c>
      <c r="E628" s="1" t="s">
        <v>33</v>
      </c>
      <c r="F628" s="1" t="s">
        <v>722</v>
      </c>
      <c r="G628" s="1" t="s">
        <v>131</v>
      </c>
      <c r="H628" s="1" t="s">
        <v>298</v>
      </c>
      <c r="I628" s="1" t="s">
        <v>36</v>
      </c>
      <c r="J628" s="1" t="s">
        <v>132</v>
      </c>
      <c r="K628" s="1">
        <v>1</v>
      </c>
      <c r="L628" s="1">
        <v>23.8</v>
      </c>
      <c r="M628" s="1">
        <v>43.6</v>
      </c>
      <c r="N628" s="1">
        <v>22.1</v>
      </c>
      <c r="O628" s="1">
        <v>3543</v>
      </c>
      <c r="P628" s="1">
        <v>2621</v>
      </c>
      <c r="Q628" s="1" t="s">
        <v>459</v>
      </c>
      <c r="R628" s="1" t="s">
        <v>46</v>
      </c>
      <c r="S628" s="1">
        <v>66.325000000000003</v>
      </c>
      <c r="T628" s="1">
        <v>0.7385138</v>
      </c>
      <c r="U628" s="1">
        <v>-1.264</v>
      </c>
      <c r="W628" s="1">
        <v>1.2729999999999999</v>
      </c>
      <c r="X628" s="1">
        <v>7.8722143999999998</v>
      </c>
      <c r="AE628" s="1">
        <v>66.84</v>
      </c>
    </row>
    <row r="629" spans="1:33" x14ac:dyDescent="0.2">
      <c r="A629" s="1" t="s">
        <v>627</v>
      </c>
      <c r="B629" s="1" t="s">
        <v>720</v>
      </c>
      <c r="C629" s="1" t="s">
        <v>721</v>
      </c>
      <c r="D629" s="1">
        <v>129</v>
      </c>
      <c r="E629" s="1" t="s">
        <v>33</v>
      </c>
      <c r="F629" s="1" t="s">
        <v>722</v>
      </c>
      <c r="G629" s="1" t="s">
        <v>131</v>
      </c>
      <c r="H629" s="1" t="s">
        <v>298</v>
      </c>
      <c r="I629" s="1" t="s">
        <v>36</v>
      </c>
      <c r="J629" s="1" t="s">
        <v>132</v>
      </c>
      <c r="K629" s="1">
        <v>2</v>
      </c>
      <c r="L629" s="1">
        <v>93.8</v>
      </c>
      <c r="M629" s="1">
        <v>113.6</v>
      </c>
      <c r="N629" s="1">
        <v>22.1</v>
      </c>
      <c r="O629" s="1">
        <v>3585</v>
      </c>
      <c r="P629" s="1">
        <v>2652</v>
      </c>
      <c r="Q629" s="1" t="s">
        <v>407</v>
      </c>
      <c r="R629" s="1" t="s">
        <v>98</v>
      </c>
      <c r="S629" s="1">
        <v>66.599999999999994</v>
      </c>
      <c r="T629" s="1">
        <v>0.73856080000000002</v>
      </c>
      <c r="U629" s="1">
        <v>-1.2</v>
      </c>
      <c r="W629" s="1">
        <v>1.2729999999999999</v>
      </c>
      <c r="X629" s="1">
        <v>7.9048335999999999</v>
      </c>
      <c r="AE629" s="1">
        <v>67.117000000000004</v>
      </c>
    </row>
    <row r="630" spans="1:33" x14ac:dyDescent="0.2">
      <c r="A630" s="1" t="s">
        <v>627</v>
      </c>
      <c r="B630" s="1" t="s">
        <v>720</v>
      </c>
      <c r="C630" s="1" t="s">
        <v>721</v>
      </c>
      <c r="D630" s="1">
        <v>129</v>
      </c>
      <c r="E630" s="1" t="s">
        <v>33</v>
      </c>
      <c r="F630" s="1" t="s">
        <v>722</v>
      </c>
      <c r="G630" s="1" t="s">
        <v>131</v>
      </c>
      <c r="H630" s="1" t="s">
        <v>298</v>
      </c>
      <c r="I630" s="1" t="s">
        <v>36</v>
      </c>
      <c r="J630" s="1" t="s">
        <v>132</v>
      </c>
      <c r="K630" s="1">
        <v>3</v>
      </c>
      <c r="L630" s="1">
        <v>157</v>
      </c>
      <c r="M630" s="1">
        <v>179.5</v>
      </c>
      <c r="N630" s="1">
        <v>67.099999999999994</v>
      </c>
      <c r="O630" s="1">
        <v>4348</v>
      </c>
      <c r="P630" s="1">
        <v>3440</v>
      </c>
      <c r="Q630" s="1" t="s">
        <v>357</v>
      </c>
      <c r="R630" s="1" t="s">
        <v>54</v>
      </c>
      <c r="S630" s="1">
        <v>76.543000000000006</v>
      </c>
      <c r="T630" s="1">
        <v>0.79025190000000001</v>
      </c>
      <c r="U630" s="1">
        <v>68.704999999999998</v>
      </c>
      <c r="W630" s="1">
        <v>1.2729999999999999</v>
      </c>
      <c r="X630" s="1">
        <v>9.0934957000000001</v>
      </c>
      <c r="AE630" s="1">
        <v>77.209000000000003</v>
      </c>
    </row>
    <row r="631" spans="1:33" x14ac:dyDescent="0.2">
      <c r="A631" s="1" t="s">
        <v>627</v>
      </c>
      <c r="B631" s="1" t="s">
        <v>720</v>
      </c>
      <c r="C631" s="1" t="s">
        <v>721</v>
      </c>
      <c r="D631" s="1">
        <v>129</v>
      </c>
      <c r="E631" s="1" t="s">
        <v>33</v>
      </c>
      <c r="F631" s="1" t="s">
        <v>722</v>
      </c>
      <c r="G631" s="1" t="s">
        <v>131</v>
      </c>
      <c r="H631" s="1" t="s">
        <v>298</v>
      </c>
      <c r="I631" s="1" t="s">
        <v>36</v>
      </c>
      <c r="J631" s="1" t="s">
        <v>132</v>
      </c>
      <c r="K631" s="1">
        <v>4</v>
      </c>
      <c r="L631" s="1">
        <v>271.5</v>
      </c>
      <c r="M631" s="1">
        <v>290.10000000000002</v>
      </c>
      <c r="N631" s="1">
        <v>68.900000000000006</v>
      </c>
      <c r="W631" s="1">
        <v>1.2729999999999999</v>
      </c>
      <c r="X631" s="1">
        <v>35.968795399999998</v>
      </c>
      <c r="Y631" s="1">
        <v>3016</v>
      </c>
      <c r="Z631" s="1">
        <v>4306</v>
      </c>
      <c r="AA631" s="1">
        <v>4284</v>
      </c>
      <c r="AB631" s="1" t="s">
        <v>48</v>
      </c>
      <c r="AC631" s="1" t="s">
        <v>76</v>
      </c>
      <c r="AD631" s="1">
        <v>60.847999999999999</v>
      </c>
      <c r="AE631" s="1">
        <v>61.97</v>
      </c>
      <c r="AF631" s="1">
        <v>1.4167204</v>
      </c>
      <c r="AG631" s="1">
        <v>190.53</v>
      </c>
    </row>
    <row r="632" spans="1:33" x14ac:dyDescent="0.2">
      <c r="A632" s="1" t="s">
        <v>627</v>
      </c>
      <c r="B632" s="1" t="s">
        <v>720</v>
      </c>
      <c r="C632" s="1" t="s">
        <v>721</v>
      </c>
      <c r="D632" s="1">
        <v>129</v>
      </c>
      <c r="E632" s="1" t="s">
        <v>33</v>
      </c>
      <c r="F632" s="1" t="s">
        <v>722</v>
      </c>
      <c r="G632" s="1" t="s">
        <v>131</v>
      </c>
      <c r="H632" s="1" t="s">
        <v>298</v>
      </c>
      <c r="I632" s="1" t="s">
        <v>36</v>
      </c>
      <c r="J632" s="1" t="s">
        <v>132</v>
      </c>
      <c r="K632" s="1">
        <v>5</v>
      </c>
      <c r="L632" s="1">
        <v>383.9</v>
      </c>
      <c r="M632" s="1">
        <v>388.2</v>
      </c>
      <c r="N632" s="1">
        <v>22.4</v>
      </c>
      <c r="W632" s="1">
        <v>1.2729999999999999</v>
      </c>
      <c r="X632" s="1">
        <v>52.070814200000001</v>
      </c>
      <c r="Y632" s="1">
        <v>4703</v>
      </c>
      <c r="Z632" s="1">
        <v>5505</v>
      </c>
      <c r="AA632" s="1">
        <v>6577</v>
      </c>
      <c r="AB632" s="1" t="s">
        <v>66</v>
      </c>
      <c r="AC632" s="1" t="s">
        <v>67</v>
      </c>
      <c r="AD632" s="1">
        <v>88.221999999999994</v>
      </c>
      <c r="AE632" s="1">
        <v>89.625</v>
      </c>
      <c r="AF632" s="1">
        <v>1.1703994</v>
      </c>
      <c r="AG632" s="1">
        <v>-28.41</v>
      </c>
    </row>
    <row r="633" spans="1:33" x14ac:dyDescent="0.2">
      <c r="A633" s="1" t="s">
        <v>627</v>
      </c>
      <c r="B633" s="1" t="s">
        <v>723</v>
      </c>
      <c r="C633" s="1" t="s">
        <v>724</v>
      </c>
      <c r="D633" s="1">
        <v>130</v>
      </c>
      <c r="E633" s="1" t="s">
        <v>33</v>
      </c>
      <c r="F633" s="1" t="s">
        <v>725</v>
      </c>
      <c r="G633" s="1" t="s">
        <v>133</v>
      </c>
      <c r="H633" s="1" t="s">
        <v>298</v>
      </c>
      <c r="I633" s="1" t="s">
        <v>36</v>
      </c>
      <c r="J633" s="1" t="s">
        <v>134</v>
      </c>
      <c r="K633" s="1">
        <v>1</v>
      </c>
      <c r="L633" s="1">
        <v>23.8</v>
      </c>
      <c r="M633" s="1">
        <v>43.6</v>
      </c>
      <c r="N633" s="1">
        <v>22.1</v>
      </c>
      <c r="O633" s="1">
        <v>3546</v>
      </c>
      <c r="P633" s="1">
        <v>2623</v>
      </c>
      <c r="Q633" s="1" t="s">
        <v>459</v>
      </c>
      <c r="R633" s="1" t="s">
        <v>46</v>
      </c>
      <c r="S633" s="1">
        <v>66.408000000000001</v>
      </c>
      <c r="T633" s="1">
        <v>0.73853290000000005</v>
      </c>
      <c r="U633" s="1">
        <v>-1.173</v>
      </c>
      <c r="W633" s="1">
        <v>1.1870000000000001</v>
      </c>
      <c r="X633" s="1">
        <v>8.4530837000000005</v>
      </c>
      <c r="AE633" s="1">
        <v>66.923000000000002</v>
      </c>
    </row>
    <row r="634" spans="1:33" x14ac:dyDescent="0.2">
      <c r="A634" s="1" t="s">
        <v>627</v>
      </c>
      <c r="B634" s="1" t="s">
        <v>723</v>
      </c>
      <c r="C634" s="1" t="s">
        <v>724</v>
      </c>
      <c r="D634" s="1">
        <v>130</v>
      </c>
      <c r="E634" s="1" t="s">
        <v>33</v>
      </c>
      <c r="F634" s="1" t="s">
        <v>725</v>
      </c>
      <c r="G634" s="1" t="s">
        <v>133</v>
      </c>
      <c r="H634" s="1" t="s">
        <v>298</v>
      </c>
      <c r="I634" s="1" t="s">
        <v>36</v>
      </c>
      <c r="J634" s="1" t="s">
        <v>134</v>
      </c>
      <c r="K634" s="1">
        <v>2</v>
      </c>
      <c r="L634" s="1">
        <v>93.8</v>
      </c>
      <c r="M634" s="1">
        <v>113.7</v>
      </c>
      <c r="N634" s="1">
        <v>22.1</v>
      </c>
      <c r="O634" s="1">
        <v>3578</v>
      </c>
      <c r="P634" s="1">
        <v>2645</v>
      </c>
      <c r="Q634" s="1" t="s">
        <v>407</v>
      </c>
      <c r="R634" s="1" t="s">
        <v>80</v>
      </c>
      <c r="S634" s="1">
        <v>66.656999999999996</v>
      </c>
      <c r="T634" s="1">
        <v>0.73851290000000003</v>
      </c>
      <c r="U634" s="1">
        <v>-1.2</v>
      </c>
      <c r="W634" s="1">
        <v>1.1870000000000001</v>
      </c>
      <c r="X634" s="1">
        <v>8.4847844000000006</v>
      </c>
      <c r="AE634" s="1">
        <v>67.174000000000007</v>
      </c>
    </row>
    <row r="635" spans="1:33" x14ac:dyDescent="0.2">
      <c r="A635" s="1" t="s">
        <v>627</v>
      </c>
      <c r="B635" s="1" t="s">
        <v>723</v>
      </c>
      <c r="C635" s="1" t="s">
        <v>724</v>
      </c>
      <c r="D635" s="1">
        <v>130</v>
      </c>
      <c r="E635" s="1" t="s">
        <v>33</v>
      </c>
      <c r="F635" s="1" t="s">
        <v>725</v>
      </c>
      <c r="G635" s="1" t="s">
        <v>133</v>
      </c>
      <c r="H635" s="1" t="s">
        <v>298</v>
      </c>
      <c r="I635" s="1" t="s">
        <v>36</v>
      </c>
      <c r="J635" s="1" t="s">
        <v>134</v>
      </c>
      <c r="K635" s="1">
        <v>3</v>
      </c>
      <c r="L635" s="1">
        <v>157</v>
      </c>
      <c r="M635" s="1">
        <v>179.5</v>
      </c>
      <c r="N635" s="1">
        <v>65.8</v>
      </c>
      <c r="O635" s="1">
        <v>3771</v>
      </c>
      <c r="P635" s="1">
        <v>2826</v>
      </c>
      <c r="Q635" s="1" t="s">
        <v>357</v>
      </c>
      <c r="R635" s="1" t="s">
        <v>54</v>
      </c>
      <c r="S635" s="1">
        <v>66.36</v>
      </c>
      <c r="T635" s="1">
        <v>0.74868080000000004</v>
      </c>
      <c r="U635" s="1">
        <v>12.552</v>
      </c>
      <c r="W635" s="1">
        <v>1.1870000000000001</v>
      </c>
      <c r="X635" s="1">
        <v>8.4519774999999999</v>
      </c>
      <c r="AE635" s="1">
        <v>66.914000000000001</v>
      </c>
    </row>
    <row r="636" spans="1:33" x14ac:dyDescent="0.2">
      <c r="A636" s="1" t="s">
        <v>627</v>
      </c>
      <c r="B636" s="1" t="s">
        <v>723</v>
      </c>
      <c r="C636" s="1" t="s">
        <v>724</v>
      </c>
      <c r="D636" s="1">
        <v>130</v>
      </c>
      <c r="E636" s="1" t="s">
        <v>33</v>
      </c>
      <c r="F636" s="1" t="s">
        <v>725</v>
      </c>
      <c r="G636" s="1" t="s">
        <v>133</v>
      </c>
      <c r="H636" s="1" t="s">
        <v>298</v>
      </c>
      <c r="I636" s="1" t="s">
        <v>36</v>
      </c>
      <c r="J636" s="1" t="s">
        <v>134</v>
      </c>
      <c r="K636" s="1">
        <v>4</v>
      </c>
      <c r="L636" s="1">
        <v>271.39999999999998</v>
      </c>
      <c r="M636" s="1">
        <v>290.39999999999998</v>
      </c>
      <c r="N636" s="1">
        <v>68.900000000000006</v>
      </c>
      <c r="W636" s="1">
        <v>1.1870000000000001</v>
      </c>
      <c r="X636" s="1">
        <v>38.316077</v>
      </c>
      <c r="Y636" s="1">
        <v>3002</v>
      </c>
      <c r="Z636" s="1">
        <v>3584</v>
      </c>
      <c r="AA636" s="1">
        <v>4265</v>
      </c>
      <c r="AB636" s="1" t="s">
        <v>48</v>
      </c>
      <c r="AC636" s="1" t="s">
        <v>82</v>
      </c>
      <c r="AD636" s="1">
        <v>60.579000000000001</v>
      </c>
      <c r="AE636" s="1">
        <v>61.555999999999997</v>
      </c>
      <c r="AF636" s="1">
        <v>1.1852965</v>
      </c>
      <c r="AG636" s="1">
        <v>-15.859</v>
      </c>
    </row>
    <row r="637" spans="1:33" x14ac:dyDescent="0.2">
      <c r="A637" s="1" t="s">
        <v>627</v>
      </c>
      <c r="B637" s="1" t="s">
        <v>723</v>
      </c>
      <c r="C637" s="1" t="s">
        <v>724</v>
      </c>
      <c r="D637" s="1">
        <v>130</v>
      </c>
      <c r="E637" s="1" t="s">
        <v>33</v>
      </c>
      <c r="F637" s="1" t="s">
        <v>725</v>
      </c>
      <c r="G637" s="1" t="s">
        <v>133</v>
      </c>
      <c r="H637" s="1" t="s">
        <v>298</v>
      </c>
      <c r="I637" s="1" t="s">
        <v>36</v>
      </c>
      <c r="J637" s="1" t="s">
        <v>134</v>
      </c>
      <c r="K637" s="1">
        <v>5</v>
      </c>
      <c r="L637" s="1">
        <v>383.8</v>
      </c>
      <c r="M637" s="1">
        <v>403.6</v>
      </c>
      <c r="N637" s="1">
        <v>22.4</v>
      </c>
      <c r="W637" s="1">
        <v>1.1870000000000001</v>
      </c>
      <c r="X637" s="1">
        <v>56.192205600000001</v>
      </c>
      <c r="Y637" s="1">
        <v>4739</v>
      </c>
      <c r="Z637" s="1">
        <v>5550</v>
      </c>
      <c r="AA637" s="1">
        <v>6620</v>
      </c>
      <c r="AB637" s="1" t="s">
        <v>66</v>
      </c>
      <c r="AC637" s="1" t="s">
        <v>87</v>
      </c>
      <c r="AD637" s="1">
        <v>88.772000000000006</v>
      </c>
      <c r="AE637" s="1">
        <v>90.183000000000007</v>
      </c>
      <c r="AF637" s="1">
        <v>1.1704355</v>
      </c>
      <c r="AG637" s="1">
        <v>-28.41</v>
      </c>
    </row>
    <row r="638" spans="1:33" x14ac:dyDescent="0.2">
      <c r="A638" s="1" t="s">
        <v>627</v>
      </c>
      <c r="B638" s="1" t="s">
        <v>726</v>
      </c>
      <c r="C638" s="1" t="s">
        <v>727</v>
      </c>
      <c r="D638" s="1">
        <v>131</v>
      </c>
      <c r="E638" s="1" t="s">
        <v>33</v>
      </c>
      <c r="F638" s="1" t="s">
        <v>728</v>
      </c>
      <c r="G638" s="1" t="s">
        <v>135</v>
      </c>
      <c r="H638" s="1" t="s">
        <v>298</v>
      </c>
      <c r="I638" s="1" t="s">
        <v>36</v>
      </c>
      <c r="J638" s="1" t="s">
        <v>136</v>
      </c>
      <c r="K638" s="1">
        <v>1</v>
      </c>
      <c r="L638" s="1">
        <v>23.8</v>
      </c>
      <c r="M638" s="1">
        <v>43.7</v>
      </c>
      <c r="N638" s="1">
        <v>22.1</v>
      </c>
      <c r="O638" s="1">
        <v>3524</v>
      </c>
      <c r="P638" s="1">
        <v>2602</v>
      </c>
      <c r="Q638" s="1" t="s">
        <v>407</v>
      </c>
      <c r="R638" s="1" t="s">
        <v>81</v>
      </c>
      <c r="S638" s="1">
        <v>66.391999999999996</v>
      </c>
      <c r="T638" s="1">
        <v>0.73852669999999998</v>
      </c>
      <c r="U638" s="1">
        <v>-1.26</v>
      </c>
      <c r="W638" s="1">
        <v>1.4990000000000001</v>
      </c>
      <c r="X638" s="1">
        <v>6.6920526999999996</v>
      </c>
      <c r="AE638" s="1">
        <v>66.906999999999996</v>
      </c>
    </row>
    <row r="639" spans="1:33" x14ac:dyDescent="0.2">
      <c r="A639" s="1" t="s">
        <v>627</v>
      </c>
      <c r="B639" s="1" t="s">
        <v>726</v>
      </c>
      <c r="C639" s="1" t="s">
        <v>727</v>
      </c>
      <c r="D639" s="1">
        <v>131</v>
      </c>
      <c r="E639" s="1" t="s">
        <v>33</v>
      </c>
      <c r="F639" s="1" t="s">
        <v>728</v>
      </c>
      <c r="G639" s="1" t="s">
        <v>135</v>
      </c>
      <c r="H639" s="1" t="s">
        <v>298</v>
      </c>
      <c r="I639" s="1" t="s">
        <v>36</v>
      </c>
      <c r="J639" s="1" t="s">
        <v>136</v>
      </c>
      <c r="K639" s="1">
        <v>2</v>
      </c>
      <c r="L639" s="1">
        <v>93.8</v>
      </c>
      <c r="M639" s="1">
        <v>113.6</v>
      </c>
      <c r="N639" s="1">
        <v>22.1</v>
      </c>
      <c r="O639" s="1">
        <v>3577</v>
      </c>
      <c r="P639" s="1">
        <v>2646</v>
      </c>
      <c r="Q639" s="1" t="s">
        <v>357</v>
      </c>
      <c r="R639" s="1" t="s">
        <v>310</v>
      </c>
      <c r="S639" s="1">
        <v>66.599000000000004</v>
      </c>
      <c r="T639" s="1">
        <v>0.73857119999999998</v>
      </c>
      <c r="U639" s="1">
        <v>-1.2</v>
      </c>
      <c r="W639" s="1">
        <v>1.4990000000000001</v>
      </c>
      <c r="X639" s="1">
        <v>6.7129199000000002</v>
      </c>
      <c r="AE639" s="1">
        <v>67.116</v>
      </c>
    </row>
    <row r="640" spans="1:33" x14ac:dyDescent="0.2">
      <c r="A640" s="1" t="s">
        <v>627</v>
      </c>
      <c r="B640" s="1" t="s">
        <v>726</v>
      </c>
      <c r="C640" s="1" t="s">
        <v>727</v>
      </c>
      <c r="D640" s="1">
        <v>131</v>
      </c>
      <c r="E640" s="1" t="s">
        <v>33</v>
      </c>
      <c r="F640" s="1" t="s">
        <v>728</v>
      </c>
      <c r="G640" s="1" t="s">
        <v>135</v>
      </c>
      <c r="H640" s="1" t="s">
        <v>298</v>
      </c>
      <c r="I640" s="1" t="s">
        <v>36</v>
      </c>
      <c r="J640" s="1" t="s">
        <v>136</v>
      </c>
      <c r="K640" s="1">
        <v>3</v>
      </c>
      <c r="L640" s="1">
        <v>157</v>
      </c>
      <c r="M640" s="1">
        <v>179.5</v>
      </c>
      <c r="N640" s="1">
        <v>67.599999999999994</v>
      </c>
      <c r="O640" s="1">
        <v>4835</v>
      </c>
      <c r="P640" s="1">
        <v>3624</v>
      </c>
      <c r="Q640" s="1" t="s">
        <v>327</v>
      </c>
      <c r="R640" s="1" t="s">
        <v>81</v>
      </c>
      <c r="S640" s="1">
        <v>84.69</v>
      </c>
      <c r="T640" s="1">
        <v>0.748695</v>
      </c>
      <c r="U640" s="1">
        <v>12.491</v>
      </c>
      <c r="W640" s="1">
        <v>1.4990000000000001</v>
      </c>
      <c r="X640" s="1">
        <v>8.541245</v>
      </c>
      <c r="AE640" s="1">
        <v>85.394999999999996</v>
      </c>
    </row>
    <row r="641" spans="1:33" x14ac:dyDescent="0.2">
      <c r="A641" s="1" t="s">
        <v>627</v>
      </c>
      <c r="B641" s="1" t="s">
        <v>726</v>
      </c>
      <c r="C641" s="1" t="s">
        <v>727</v>
      </c>
      <c r="D641" s="1">
        <v>131</v>
      </c>
      <c r="E641" s="1" t="s">
        <v>33</v>
      </c>
      <c r="F641" s="1" t="s">
        <v>728</v>
      </c>
      <c r="G641" s="1" t="s">
        <v>135</v>
      </c>
      <c r="H641" s="1" t="s">
        <v>298</v>
      </c>
      <c r="I641" s="1" t="s">
        <v>36</v>
      </c>
      <c r="J641" s="1" t="s">
        <v>136</v>
      </c>
      <c r="K641" s="1">
        <v>4</v>
      </c>
      <c r="L641" s="1">
        <v>271.39999999999998</v>
      </c>
      <c r="M641" s="1">
        <v>288.39999999999998</v>
      </c>
      <c r="N641" s="1">
        <v>70.099999999999994</v>
      </c>
      <c r="W641" s="1">
        <v>1.4990000000000001</v>
      </c>
      <c r="X641" s="1">
        <v>38.783067899999999</v>
      </c>
      <c r="Y641" s="1">
        <v>3795</v>
      </c>
      <c r="Z641" s="1">
        <v>4544</v>
      </c>
      <c r="AA641" s="1">
        <v>5386</v>
      </c>
      <c r="AB641" s="1" t="s">
        <v>48</v>
      </c>
      <c r="AC641" s="1" t="s">
        <v>76</v>
      </c>
      <c r="AD641" s="1">
        <v>77.381</v>
      </c>
      <c r="AE641" s="1">
        <v>78.629000000000005</v>
      </c>
      <c r="AF641" s="1">
        <v>1.1850938</v>
      </c>
      <c r="AG641" s="1">
        <v>-16.003</v>
      </c>
    </row>
    <row r="642" spans="1:33" x14ac:dyDescent="0.2">
      <c r="A642" s="1" t="s">
        <v>627</v>
      </c>
      <c r="B642" s="1" t="s">
        <v>726</v>
      </c>
      <c r="C642" s="1" t="s">
        <v>727</v>
      </c>
      <c r="D642" s="1">
        <v>131</v>
      </c>
      <c r="E642" s="1" t="s">
        <v>33</v>
      </c>
      <c r="F642" s="1" t="s">
        <v>728</v>
      </c>
      <c r="G642" s="1" t="s">
        <v>135</v>
      </c>
      <c r="H642" s="1" t="s">
        <v>298</v>
      </c>
      <c r="I642" s="1" t="s">
        <v>36</v>
      </c>
      <c r="J642" s="1" t="s">
        <v>136</v>
      </c>
      <c r="K642" s="1">
        <v>5</v>
      </c>
      <c r="L642" s="1">
        <v>383.9</v>
      </c>
      <c r="M642" s="1">
        <v>386.2</v>
      </c>
      <c r="N642" s="1">
        <v>22.4</v>
      </c>
      <c r="W642" s="1">
        <v>1.4990000000000001</v>
      </c>
      <c r="X642" s="1">
        <v>44.470829600000002</v>
      </c>
      <c r="Y642" s="1">
        <v>4727</v>
      </c>
      <c r="Z642" s="1">
        <v>5535</v>
      </c>
      <c r="AA642" s="1">
        <v>6608</v>
      </c>
      <c r="AB642" s="1" t="s">
        <v>387</v>
      </c>
      <c r="AC642" s="1" t="s">
        <v>67</v>
      </c>
      <c r="AD642" s="1">
        <v>88.721000000000004</v>
      </c>
      <c r="AE642" s="1">
        <v>90.132000000000005</v>
      </c>
      <c r="AF642" s="1">
        <v>1.1704403000000001</v>
      </c>
      <c r="AG642" s="1">
        <v>-28.41</v>
      </c>
    </row>
    <row r="643" spans="1:33" x14ac:dyDescent="0.2">
      <c r="A643" s="1" t="s">
        <v>627</v>
      </c>
      <c r="B643" s="1" t="s">
        <v>729</v>
      </c>
      <c r="C643" s="1" t="s">
        <v>730</v>
      </c>
      <c r="D643" s="1">
        <v>132</v>
      </c>
      <c r="E643" s="1" t="s">
        <v>33</v>
      </c>
      <c r="F643" s="1" t="s">
        <v>731</v>
      </c>
      <c r="G643" s="1" t="s">
        <v>137</v>
      </c>
      <c r="H643" s="1" t="s">
        <v>298</v>
      </c>
      <c r="I643" s="1" t="s">
        <v>36</v>
      </c>
      <c r="J643" s="1" t="s">
        <v>138</v>
      </c>
      <c r="K643" s="1">
        <v>1</v>
      </c>
      <c r="L643" s="1">
        <v>23.8</v>
      </c>
      <c r="M643" s="1">
        <v>43.6</v>
      </c>
      <c r="N643" s="1">
        <v>22.1</v>
      </c>
      <c r="O643" s="1">
        <v>3521</v>
      </c>
      <c r="P643" s="1">
        <v>2602</v>
      </c>
      <c r="Q643" s="1" t="s">
        <v>484</v>
      </c>
      <c r="R643" s="1" t="s">
        <v>53</v>
      </c>
      <c r="S643" s="1">
        <v>66.352999999999994</v>
      </c>
      <c r="T643" s="1">
        <v>0.73855660000000001</v>
      </c>
      <c r="U643" s="1">
        <v>-1.1739999999999999</v>
      </c>
      <c r="W643" s="1">
        <v>1.079</v>
      </c>
      <c r="X643" s="1">
        <v>9.2915101</v>
      </c>
      <c r="AE643" s="1">
        <v>66.867999999999995</v>
      </c>
    </row>
    <row r="644" spans="1:33" x14ac:dyDescent="0.2">
      <c r="A644" s="1" t="s">
        <v>627</v>
      </c>
      <c r="B644" s="1" t="s">
        <v>729</v>
      </c>
      <c r="C644" s="1" t="s">
        <v>730</v>
      </c>
      <c r="D644" s="1">
        <v>132</v>
      </c>
      <c r="E644" s="1" t="s">
        <v>33</v>
      </c>
      <c r="F644" s="1" t="s">
        <v>731</v>
      </c>
      <c r="G644" s="1" t="s">
        <v>137</v>
      </c>
      <c r="H644" s="1" t="s">
        <v>298</v>
      </c>
      <c r="I644" s="1" t="s">
        <v>36</v>
      </c>
      <c r="J644" s="1" t="s">
        <v>138</v>
      </c>
      <c r="K644" s="1">
        <v>2</v>
      </c>
      <c r="L644" s="1">
        <v>93.8</v>
      </c>
      <c r="M644" s="1">
        <v>113.6</v>
      </c>
      <c r="N644" s="1">
        <v>22.1</v>
      </c>
      <c r="O644" s="1">
        <v>3559</v>
      </c>
      <c r="P644" s="1">
        <v>2631</v>
      </c>
      <c r="Q644" s="1" t="s">
        <v>394</v>
      </c>
      <c r="R644" s="1" t="s">
        <v>81</v>
      </c>
      <c r="S644" s="1">
        <v>66.641999999999996</v>
      </c>
      <c r="T644" s="1">
        <v>0.73853749999999996</v>
      </c>
      <c r="U644" s="1">
        <v>-1.2</v>
      </c>
      <c r="W644" s="1">
        <v>1.079</v>
      </c>
      <c r="X644" s="1">
        <v>9.3320495999999995</v>
      </c>
      <c r="AE644" s="1">
        <v>67.16</v>
      </c>
    </row>
    <row r="645" spans="1:33" x14ac:dyDescent="0.2">
      <c r="A645" s="1" t="s">
        <v>627</v>
      </c>
      <c r="B645" s="1" t="s">
        <v>729</v>
      </c>
      <c r="C645" s="1" t="s">
        <v>730</v>
      </c>
      <c r="D645" s="1">
        <v>132</v>
      </c>
      <c r="E645" s="1" t="s">
        <v>33</v>
      </c>
      <c r="F645" s="1" t="s">
        <v>731</v>
      </c>
      <c r="G645" s="1" t="s">
        <v>137</v>
      </c>
      <c r="H645" s="1" t="s">
        <v>298</v>
      </c>
      <c r="I645" s="1" t="s">
        <v>36</v>
      </c>
      <c r="J645" s="1" t="s">
        <v>138</v>
      </c>
      <c r="K645" s="1">
        <v>3</v>
      </c>
      <c r="L645" s="1">
        <v>156.9</v>
      </c>
      <c r="M645" s="1">
        <v>179.5</v>
      </c>
      <c r="N645" s="1">
        <v>67.099999999999994</v>
      </c>
      <c r="O645" s="1">
        <v>4580</v>
      </c>
      <c r="P645" s="1">
        <v>3443</v>
      </c>
      <c r="Q645" s="1" t="s">
        <v>357</v>
      </c>
      <c r="R645" s="1" t="s">
        <v>54</v>
      </c>
      <c r="S645" s="1">
        <v>80.331000000000003</v>
      </c>
      <c r="T645" s="1">
        <v>0.75095880000000004</v>
      </c>
      <c r="U645" s="1">
        <v>15.599</v>
      </c>
      <c r="W645" s="1">
        <v>1.079</v>
      </c>
      <c r="X645" s="1">
        <v>11.2551606</v>
      </c>
      <c r="AE645" s="1">
        <v>81</v>
      </c>
    </row>
    <row r="646" spans="1:33" x14ac:dyDescent="0.2">
      <c r="A646" s="1" t="s">
        <v>627</v>
      </c>
      <c r="B646" s="1" t="s">
        <v>729</v>
      </c>
      <c r="C646" s="1" t="s">
        <v>730</v>
      </c>
      <c r="D646" s="1">
        <v>132</v>
      </c>
      <c r="E646" s="1" t="s">
        <v>33</v>
      </c>
      <c r="F646" s="1" t="s">
        <v>731</v>
      </c>
      <c r="G646" s="1" t="s">
        <v>137</v>
      </c>
      <c r="H646" s="1" t="s">
        <v>298</v>
      </c>
      <c r="I646" s="1" t="s">
        <v>36</v>
      </c>
      <c r="J646" s="1" t="s">
        <v>138</v>
      </c>
      <c r="K646" s="1">
        <v>4</v>
      </c>
      <c r="L646" s="1">
        <v>271.3</v>
      </c>
      <c r="M646" s="1">
        <v>289.5</v>
      </c>
      <c r="N646" s="1">
        <v>69.400000000000006</v>
      </c>
      <c r="W646" s="1">
        <v>1.079</v>
      </c>
      <c r="X646" s="1">
        <v>45.132525600000001</v>
      </c>
      <c r="Y646" s="1">
        <v>3208</v>
      </c>
      <c r="Z646" s="1">
        <v>3877</v>
      </c>
      <c r="AA646" s="1">
        <v>4556</v>
      </c>
      <c r="AB646" s="1" t="s">
        <v>48</v>
      </c>
      <c r="AC646" s="1" t="s">
        <v>82</v>
      </c>
      <c r="AD646" s="1">
        <v>64.841999999999999</v>
      </c>
      <c r="AE646" s="1">
        <v>65.896000000000001</v>
      </c>
      <c r="AF646" s="1">
        <v>1.1982577999999999</v>
      </c>
      <c r="AG646" s="1">
        <v>-4.3220000000000001</v>
      </c>
    </row>
    <row r="647" spans="1:33" x14ac:dyDescent="0.2">
      <c r="A647" s="1" t="s">
        <v>627</v>
      </c>
      <c r="B647" s="1" t="s">
        <v>729</v>
      </c>
      <c r="C647" s="1" t="s">
        <v>730</v>
      </c>
      <c r="D647" s="1">
        <v>132</v>
      </c>
      <c r="E647" s="1" t="s">
        <v>33</v>
      </c>
      <c r="F647" s="1" t="s">
        <v>731</v>
      </c>
      <c r="G647" s="1" t="s">
        <v>137</v>
      </c>
      <c r="H647" s="1" t="s">
        <v>298</v>
      </c>
      <c r="I647" s="1" t="s">
        <v>36</v>
      </c>
      <c r="J647" s="1" t="s">
        <v>138</v>
      </c>
      <c r="K647" s="1">
        <v>5</v>
      </c>
      <c r="L647" s="1">
        <v>383.9</v>
      </c>
      <c r="M647" s="1">
        <v>403.7</v>
      </c>
      <c r="N647" s="1">
        <v>22.4</v>
      </c>
      <c r="W647" s="1">
        <v>1.079</v>
      </c>
      <c r="X647" s="1">
        <v>61.706274200000003</v>
      </c>
      <c r="Y647" s="1">
        <v>4763</v>
      </c>
      <c r="Z647" s="1">
        <v>5581</v>
      </c>
      <c r="AA647" s="1">
        <v>6649</v>
      </c>
      <c r="AB647" s="1" t="s">
        <v>77</v>
      </c>
      <c r="AC647" s="1" t="s">
        <v>87</v>
      </c>
      <c r="AD647" s="1">
        <v>88.614000000000004</v>
      </c>
      <c r="AE647" s="1">
        <v>90.022999999999996</v>
      </c>
      <c r="AF647" s="1">
        <v>1.1704703000000001</v>
      </c>
      <c r="AG647" s="1">
        <v>-28.41</v>
      </c>
    </row>
    <row r="648" spans="1:33" x14ac:dyDescent="0.2">
      <c r="A648" s="1" t="s">
        <v>627</v>
      </c>
      <c r="B648" s="1" t="s">
        <v>732</v>
      </c>
      <c r="C648" s="1" t="s">
        <v>733</v>
      </c>
      <c r="D648" s="1">
        <v>133</v>
      </c>
      <c r="E648" s="1" t="s">
        <v>33</v>
      </c>
      <c r="F648" s="1" t="s">
        <v>734</v>
      </c>
      <c r="G648" s="1" t="s">
        <v>139</v>
      </c>
      <c r="H648" s="1" t="s">
        <v>298</v>
      </c>
      <c r="I648" s="1" t="s">
        <v>36</v>
      </c>
      <c r="J648" s="1" t="s">
        <v>140</v>
      </c>
      <c r="K648" s="1">
        <v>1</v>
      </c>
      <c r="L648" s="1">
        <v>23.8</v>
      </c>
      <c r="M648" s="1">
        <v>43.6</v>
      </c>
      <c r="N648" s="1">
        <v>22.1</v>
      </c>
      <c r="O648" s="1">
        <v>3529</v>
      </c>
      <c r="P648" s="1">
        <v>2610</v>
      </c>
      <c r="Q648" s="1" t="s">
        <v>459</v>
      </c>
      <c r="R648" s="1" t="s">
        <v>53</v>
      </c>
      <c r="S648" s="1">
        <v>66.269000000000005</v>
      </c>
      <c r="T648" s="1">
        <v>0.73852390000000001</v>
      </c>
      <c r="U648" s="1">
        <v>-1.22</v>
      </c>
      <c r="W648" s="1">
        <v>1.429</v>
      </c>
      <c r="X648" s="1">
        <v>7.0069210000000002</v>
      </c>
      <c r="AE648" s="1">
        <v>66.784000000000006</v>
      </c>
    </row>
    <row r="649" spans="1:33" x14ac:dyDescent="0.2">
      <c r="A649" s="1" t="s">
        <v>627</v>
      </c>
      <c r="B649" s="1" t="s">
        <v>732</v>
      </c>
      <c r="C649" s="1" t="s">
        <v>733</v>
      </c>
      <c r="D649" s="1">
        <v>133</v>
      </c>
      <c r="E649" s="1" t="s">
        <v>33</v>
      </c>
      <c r="F649" s="1" t="s">
        <v>734</v>
      </c>
      <c r="G649" s="1" t="s">
        <v>139</v>
      </c>
      <c r="H649" s="1" t="s">
        <v>298</v>
      </c>
      <c r="I649" s="1" t="s">
        <v>36</v>
      </c>
      <c r="J649" s="1" t="s">
        <v>140</v>
      </c>
      <c r="K649" s="1">
        <v>2</v>
      </c>
      <c r="L649" s="1">
        <v>93.8</v>
      </c>
      <c r="M649" s="1">
        <v>113.6</v>
      </c>
      <c r="N649" s="1">
        <v>22.1</v>
      </c>
      <c r="O649" s="1">
        <v>3574</v>
      </c>
      <c r="P649" s="1">
        <v>2644</v>
      </c>
      <c r="Q649" s="1" t="s">
        <v>407</v>
      </c>
      <c r="R649" s="1" t="s">
        <v>98</v>
      </c>
      <c r="S649" s="1">
        <v>66.513000000000005</v>
      </c>
      <c r="T649" s="1">
        <v>0.73853899999999995</v>
      </c>
      <c r="U649" s="1">
        <v>-1.2</v>
      </c>
      <c r="W649" s="1">
        <v>1.429</v>
      </c>
      <c r="X649" s="1">
        <v>7.0326797000000001</v>
      </c>
      <c r="AE649" s="1">
        <v>67.028999999999996</v>
      </c>
    </row>
    <row r="650" spans="1:33" x14ac:dyDescent="0.2">
      <c r="A650" s="1" t="s">
        <v>627</v>
      </c>
      <c r="B650" s="1" t="s">
        <v>732</v>
      </c>
      <c r="C650" s="1" t="s">
        <v>733</v>
      </c>
      <c r="D650" s="1">
        <v>133</v>
      </c>
      <c r="E650" s="1" t="s">
        <v>33</v>
      </c>
      <c r="F650" s="1" t="s">
        <v>734</v>
      </c>
      <c r="G650" s="1" t="s">
        <v>139</v>
      </c>
      <c r="H650" s="1" t="s">
        <v>298</v>
      </c>
      <c r="I650" s="1" t="s">
        <v>36</v>
      </c>
      <c r="J650" s="1" t="s">
        <v>140</v>
      </c>
      <c r="K650" s="1">
        <v>3</v>
      </c>
      <c r="L650" s="1">
        <v>157</v>
      </c>
      <c r="M650" s="1">
        <v>179.7</v>
      </c>
      <c r="N650" s="1">
        <v>69.099999999999994</v>
      </c>
      <c r="O650" s="1">
        <v>6044</v>
      </c>
      <c r="P650" s="1">
        <v>4544</v>
      </c>
      <c r="Q650" s="1" t="s">
        <v>357</v>
      </c>
      <c r="R650" s="1" t="s">
        <v>80</v>
      </c>
      <c r="S650" s="1">
        <v>105.366</v>
      </c>
      <c r="T650" s="1">
        <v>0.75096790000000002</v>
      </c>
      <c r="U650" s="1">
        <v>15.609</v>
      </c>
      <c r="W650" s="1">
        <v>1.429</v>
      </c>
      <c r="X650" s="1">
        <v>11.1470664</v>
      </c>
      <c r="AE650" s="1">
        <v>106.244</v>
      </c>
    </row>
    <row r="651" spans="1:33" x14ac:dyDescent="0.2">
      <c r="A651" s="1" t="s">
        <v>627</v>
      </c>
      <c r="B651" s="1" t="s">
        <v>732</v>
      </c>
      <c r="C651" s="1" t="s">
        <v>733</v>
      </c>
      <c r="D651" s="1">
        <v>133</v>
      </c>
      <c r="E651" s="1" t="s">
        <v>33</v>
      </c>
      <c r="F651" s="1" t="s">
        <v>734</v>
      </c>
      <c r="G651" s="1" t="s">
        <v>139</v>
      </c>
      <c r="H651" s="1" t="s">
        <v>298</v>
      </c>
      <c r="I651" s="1" t="s">
        <v>36</v>
      </c>
      <c r="J651" s="1" t="s">
        <v>140</v>
      </c>
      <c r="K651" s="1">
        <v>4</v>
      </c>
      <c r="L651" s="1">
        <v>271.5</v>
      </c>
      <c r="M651" s="1">
        <v>287.5</v>
      </c>
      <c r="N651" s="1">
        <v>70.900000000000006</v>
      </c>
      <c r="W651" s="1">
        <v>1.429</v>
      </c>
      <c r="X651" s="1">
        <v>44.732088500000003</v>
      </c>
      <c r="Y651" s="1">
        <v>4148</v>
      </c>
      <c r="Z651" s="1">
        <v>5026</v>
      </c>
      <c r="AA651" s="1">
        <v>5883</v>
      </c>
      <c r="AB651" s="1" t="s">
        <v>48</v>
      </c>
      <c r="AC651" s="1" t="s">
        <v>82</v>
      </c>
      <c r="AD651" s="1">
        <v>85.054000000000002</v>
      </c>
      <c r="AE651" s="1">
        <v>86.435000000000002</v>
      </c>
      <c r="AF651" s="1">
        <v>1.1979579</v>
      </c>
      <c r="AG651" s="1">
        <v>-4.4429999999999996</v>
      </c>
    </row>
    <row r="652" spans="1:33" x14ac:dyDescent="0.2">
      <c r="A652" s="1" t="s">
        <v>627</v>
      </c>
      <c r="B652" s="1" t="s">
        <v>732</v>
      </c>
      <c r="C652" s="1" t="s">
        <v>733</v>
      </c>
      <c r="D652" s="1">
        <v>133</v>
      </c>
      <c r="E652" s="1" t="s">
        <v>33</v>
      </c>
      <c r="F652" s="1" t="s">
        <v>734</v>
      </c>
      <c r="G652" s="1" t="s">
        <v>139</v>
      </c>
      <c r="H652" s="1" t="s">
        <v>298</v>
      </c>
      <c r="I652" s="1" t="s">
        <v>36</v>
      </c>
      <c r="J652" s="1" t="s">
        <v>140</v>
      </c>
      <c r="K652" s="1">
        <v>5</v>
      </c>
      <c r="L652" s="1">
        <v>383.8</v>
      </c>
      <c r="M652" s="1">
        <v>403.6</v>
      </c>
      <c r="N652" s="1">
        <v>22.4</v>
      </c>
      <c r="W652" s="1">
        <v>1.429</v>
      </c>
      <c r="X652" s="1">
        <v>46.470525299999998</v>
      </c>
      <c r="Y652" s="1">
        <v>4731</v>
      </c>
      <c r="Z652" s="1">
        <v>5545</v>
      </c>
      <c r="AA652" s="1">
        <v>6603</v>
      </c>
      <c r="AB652" s="1" t="s">
        <v>364</v>
      </c>
      <c r="AC652" s="1" t="s">
        <v>308</v>
      </c>
      <c r="AD652" s="1">
        <v>88.382000000000005</v>
      </c>
      <c r="AE652" s="1">
        <v>89.787000000000006</v>
      </c>
      <c r="AF652" s="1">
        <v>1.1703591</v>
      </c>
      <c r="AG652" s="1">
        <v>-28.41</v>
      </c>
    </row>
    <row r="653" spans="1:33" x14ac:dyDescent="0.2">
      <c r="A653" s="1" t="s">
        <v>627</v>
      </c>
      <c r="B653" s="1" t="s">
        <v>735</v>
      </c>
      <c r="C653" s="1" t="s">
        <v>736</v>
      </c>
      <c r="D653" s="1">
        <v>134</v>
      </c>
      <c r="E653" s="1" t="s">
        <v>33</v>
      </c>
      <c r="F653" s="1" t="s">
        <v>737</v>
      </c>
      <c r="G653" s="1" t="s">
        <v>141</v>
      </c>
      <c r="H653" s="1" t="s">
        <v>298</v>
      </c>
      <c r="I653" s="1" t="s">
        <v>36</v>
      </c>
      <c r="J653" s="1" t="s">
        <v>142</v>
      </c>
      <c r="K653" s="1">
        <v>1</v>
      </c>
      <c r="L653" s="1">
        <v>23.8</v>
      </c>
      <c r="M653" s="1">
        <v>43.7</v>
      </c>
      <c r="N653" s="1">
        <v>22.1</v>
      </c>
      <c r="O653" s="1">
        <v>3545</v>
      </c>
      <c r="P653" s="1">
        <v>2622</v>
      </c>
      <c r="Q653" s="1" t="s">
        <v>531</v>
      </c>
      <c r="R653" s="1" t="s">
        <v>45</v>
      </c>
      <c r="S653" s="1">
        <v>66.382000000000005</v>
      </c>
      <c r="T653" s="1">
        <v>0.73852680000000004</v>
      </c>
      <c r="U653" s="1">
        <v>-1.1819999999999999</v>
      </c>
      <c r="W653" s="1">
        <v>1.81</v>
      </c>
      <c r="X653" s="1">
        <v>5.5414083999999999</v>
      </c>
      <c r="AE653" s="1">
        <v>66.897000000000006</v>
      </c>
    </row>
    <row r="654" spans="1:33" x14ac:dyDescent="0.2">
      <c r="A654" s="1" t="s">
        <v>627</v>
      </c>
      <c r="B654" s="1" t="s">
        <v>735</v>
      </c>
      <c r="C654" s="1" t="s">
        <v>736</v>
      </c>
      <c r="D654" s="1">
        <v>134</v>
      </c>
      <c r="E654" s="1" t="s">
        <v>33</v>
      </c>
      <c r="F654" s="1" t="s">
        <v>737</v>
      </c>
      <c r="G654" s="1" t="s">
        <v>141</v>
      </c>
      <c r="H654" s="1" t="s">
        <v>298</v>
      </c>
      <c r="I654" s="1" t="s">
        <v>36</v>
      </c>
      <c r="J654" s="1" t="s">
        <v>142</v>
      </c>
      <c r="K654" s="1">
        <v>2</v>
      </c>
      <c r="L654" s="1">
        <v>93.8</v>
      </c>
      <c r="M654" s="1">
        <v>113.6</v>
      </c>
      <c r="N654" s="1">
        <v>22.1</v>
      </c>
      <c r="O654" s="1">
        <v>3564</v>
      </c>
      <c r="P654" s="1">
        <v>2636</v>
      </c>
      <c r="Q654" s="1" t="s">
        <v>444</v>
      </c>
      <c r="R654" s="1" t="s">
        <v>54</v>
      </c>
      <c r="S654" s="1">
        <v>66.625</v>
      </c>
      <c r="T654" s="1">
        <v>0.73851389999999995</v>
      </c>
      <c r="U654" s="1">
        <v>-1.2</v>
      </c>
      <c r="W654" s="1">
        <v>1.81</v>
      </c>
      <c r="X654" s="1">
        <v>5.5616988999999997</v>
      </c>
      <c r="AE654" s="1">
        <v>67.141999999999996</v>
      </c>
    </row>
    <row r="655" spans="1:33" x14ac:dyDescent="0.2">
      <c r="A655" s="1" t="s">
        <v>627</v>
      </c>
      <c r="B655" s="1" t="s">
        <v>735</v>
      </c>
      <c r="C655" s="1" t="s">
        <v>736</v>
      </c>
      <c r="D655" s="1">
        <v>134</v>
      </c>
      <c r="E655" s="1" t="s">
        <v>33</v>
      </c>
      <c r="F655" s="1" t="s">
        <v>737</v>
      </c>
      <c r="G655" s="1" t="s">
        <v>141</v>
      </c>
      <c r="H655" s="1" t="s">
        <v>298</v>
      </c>
      <c r="I655" s="1" t="s">
        <v>36</v>
      </c>
      <c r="J655" s="1" t="s">
        <v>142</v>
      </c>
      <c r="K655" s="1">
        <v>3</v>
      </c>
      <c r="L655" s="1">
        <v>157.30000000000001</v>
      </c>
      <c r="M655" s="1">
        <v>180.2</v>
      </c>
      <c r="N655" s="1">
        <v>71.099999999999994</v>
      </c>
      <c r="O655" s="1">
        <v>9676</v>
      </c>
      <c r="P655" s="1">
        <v>7454</v>
      </c>
      <c r="Q655" s="1" t="s">
        <v>325</v>
      </c>
      <c r="R655" s="1" t="s">
        <v>54</v>
      </c>
      <c r="S655" s="1">
        <v>165.066</v>
      </c>
      <c r="T655" s="1">
        <v>0.76959489999999997</v>
      </c>
      <c r="U655" s="1">
        <v>40.835000000000001</v>
      </c>
      <c r="W655" s="1">
        <v>1.81</v>
      </c>
      <c r="X655" s="1">
        <v>13.7877005</v>
      </c>
      <c r="AE655" s="1">
        <v>166.44900000000001</v>
      </c>
    </row>
    <row r="656" spans="1:33" x14ac:dyDescent="0.2">
      <c r="A656" s="1" t="s">
        <v>627</v>
      </c>
      <c r="B656" s="1" t="s">
        <v>735</v>
      </c>
      <c r="C656" s="1" t="s">
        <v>736</v>
      </c>
      <c r="D656" s="1">
        <v>134</v>
      </c>
      <c r="E656" s="1" t="s">
        <v>33</v>
      </c>
      <c r="F656" s="1" t="s">
        <v>737</v>
      </c>
      <c r="G656" s="1" t="s">
        <v>141</v>
      </c>
      <c r="H656" s="1" t="s">
        <v>298</v>
      </c>
      <c r="I656" s="1" t="s">
        <v>36</v>
      </c>
      <c r="J656" s="1" t="s">
        <v>142</v>
      </c>
      <c r="K656" s="1">
        <v>4</v>
      </c>
      <c r="L656" s="1">
        <v>272.3</v>
      </c>
      <c r="M656" s="1">
        <v>287</v>
      </c>
      <c r="N656" s="1">
        <v>71.3</v>
      </c>
      <c r="W656" s="1">
        <v>1.81</v>
      </c>
      <c r="X656" s="1">
        <v>40.345633599999999</v>
      </c>
      <c r="Y656" s="1">
        <v>4731</v>
      </c>
      <c r="Z656" s="1">
        <v>6289</v>
      </c>
      <c r="AA656" s="1">
        <v>6711</v>
      </c>
      <c r="AB656" s="1" t="s">
        <v>41</v>
      </c>
      <c r="AC656" s="1" t="s">
        <v>82</v>
      </c>
      <c r="AD656" s="1">
        <v>97.031999999999996</v>
      </c>
      <c r="AE656" s="1">
        <v>98.716999999999999</v>
      </c>
      <c r="AF656" s="1">
        <v>1.3103775</v>
      </c>
      <c r="AG656" s="1">
        <v>95.837000000000003</v>
      </c>
    </row>
    <row r="657" spans="1:33" x14ac:dyDescent="0.2">
      <c r="A657" s="1" t="s">
        <v>627</v>
      </c>
      <c r="B657" s="1" t="s">
        <v>735</v>
      </c>
      <c r="C657" s="1" t="s">
        <v>736</v>
      </c>
      <c r="D657" s="1">
        <v>134</v>
      </c>
      <c r="E657" s="1" t="s">
        <v>33</v>
      </c>
      <c r="F657" s="1" t="s">
        <v>737</v>
      </c>
      <c r="G657" s="1" t="s">
        <v>141</v>
      </c>
      <c r="H657" s="1" t="s">
        <v>298</v>
      </c>
      <c r="I657" s="1" t="s">
        <v>36</v>
      </c>
      <c r="J657" s="1" t="s">
        <v>142</v>
      </c>
      <c r="K657" s="1">
        <v>5</v>
      </c>
      <c r="L657" s="1">
        <v>384</v>
      </c>
      <c r="M657" s="1">
        <v>386.8</v>
      </c>
      <c r="N657" s="1">
        <v>22.4</v>
      </c>
      <c r="W657" s="1">
        <v>1.81</v>
      </c>
      <c r="X657" s="1">
        <v>36.658910800000001</v>
      </c>
      <c r="Y657" s="1">
        <v>4714</v>
      </c>
      <c r="Z657" s="1">
        <v>5519</v>
      </c>
      <c r="AA657" s="1">
        <v>6591</v>
      </c>
      <c r="AB657" s="1" t="s">
        <v>67</v>
      </c>
      <c r="AC657" s="1" t="s">
        <v>306</v>
      </c>
      <c r="AD657" s="1">
        <v>88.311000000000007</v>
      </c>
      <c r="AE657" s="1">
        <v>89.715000000000003</v>
      </c>
      <c r="AF657" s="1">
        <v>1.1703162</v>
      </c>
      <c r="AG657" s="1">
        <v>-28.41</v>
      </c>
    </row>
    <row r="658" spans="1:33" x14ac:dyDescent="0.2">
      <c r="A658" s="1" t="s">
        <v>627</v>
      </c>
      <c r="B658" s="1" t="s">
        <v>738</v>
      </c>
      <c r="C658" s="1" t="s">
        <v>739</v>
      </c>
      <c r="D658" s="1">
        <v>135</v>
      </c>
      <c r="E658" s="1" t="s">
        <v>33</v>
      </c>
      <c r="F658" s="1" t="s">
        <v>740</v>
      </c>
      <c r="G658" s="1" t="s">
        <v>143</v>
      </c>
      <c r="H658" s="1" t="s">
        <v>298</v>
      </c>
      <c r="I658" s="1" t="s">
        <v>36</v>
      </c>
      <c r="J658" s="1" t="s">
        <v>144</v>
      </c>
      <c r="K658" s="1">
        <v>1</v>
      </c>
      <c r="L658" s="1">
        <v>23.8</v>
      </c>
      <c r="M658" s="1">
        <v>43.6</v>
      </c>
      <c r="N658" s="1">
        <v>22.1</v>
      </c>
      <c r="O658" s="1">
        <v>3534</v>
      </c>
      <c r="P658" s="1">
        <v>2613</v>
      </c>
      <c r="Q658" s="1" t="s">
        <v>782</v>
      </c>
      <c r="R658" s="1" t="s">
        <v>783</v>
      </c>
      <c r="S658" s="1">
        <v>66.384</v>
      </c>
      <c r="T658" s="1">
        <v>0.73855870000000001</v>
      </c>
      <c r="U658" s="1">
        <v>-1.1419999999999999</v>
      </c>
      <c r="W658" s="1">
        <v>0.59299999999999997</v>
      </c>
      <c r="X658" s="1">
        <v>16.914384399999999</v>
      </c>
      <c r="AE658" s="1">
        <v>66.899000000000001</v>
      </c>
    </row>
    <row r="659" spans="1:33" x14ac:dyDescent="0.2">
      <c r="A659" s="1" t="s">
        <v>627</v>
      </c>
      <c r="B659" s="1" t="s">
        <v>738</v>
      </c>
      <c r="C659" s="1" t="s">
        <v>739</v>
      </c>
      <c r="D659" s="1">
        <v>135</v>
      </c>
      <c r="E659" s="1" t="s">
        <v>33</v>
      </c>
      <c r="F659" s="1" t="s">
        <v>740</v>
      </c>
      <c r="G659" s="1" t="s">
        <v>143</v>
      </c>
      <c r="H659" s="1" t="s">
        <v>298</v>
      </c>
      <c r="I659" s="1" t="s">
        <v>36</v>
      </c>
      <c r="J659" s="1" t="s">
        <v>144</v>
      </c>
      <c r="K659" s="1">
        <v>2</v>
      </c>
      <c r="L659" s="1">
        <v>93.8</v>
      </c>
      <c r="M659" s="1">
        <v>113.6</v>
      </c>
      <c r="N659" s="1">
        <v>22.1</v>
      </c>
      <c r="O659" s="1">
        <v>3557</v>
      </c>
      <c r="P659" s="1">
        <v>2629</v>
      </c>
      <c r="Q659" s="1" t="s">
        <v>459</v>
      </c>
      <c r="R659" s="1" t="s">
        <v>53</v>
      </c>
      <c r="S659" s="1">
        <v>66.558000000000007</v>
      </c>
      <c r="T659" s="1">
        <v>0.7385157</v>
      </c>
      <c r="U659" s="1">
        <v>-1.2</v>
      </c>
      <c r="W659" s="1">
        <v>0.59299999999999997</v>
      </c>
      <c r="X659" s="1">
        <v>16.958812300000002</v>
      </c>
      <c r="AE659" s="1">
        <v>67.075000000000003</v>
      </c>
    </row>
    <row r="660" spans="1:33" x14ac:dyDescent="0.2">
      <c r="A660" s="1" t="s">
        <v>627</v>
      </c>
      <c r="B660" s="1" t="s">
        <v>738</v>
      </c>
      <c r="C660" s="1" t="s">
        <v>739</v>
      </c>
      <c r="D660" s="1">
        <v>135</v>
      </c>
      <c r="E660" s="1" t="s">
        <v>33</v>
      </c>
      <c r="F660" s="1" t="s">
        <v>740</v>
      </c>
      <c r="G660" s="1" t="s">
        <v>143</v>
      </c>
      <c r="H660" s="1" t="s">
        <v>298</v>
      </c>
      <c r="I660" s="1" t="s">
        <v>36</v>
      </c>
      <c r="J660" s="1" t="s">
        <v>144</v>
      </c>
      <c r="K660" s="1">
        <v>3</v>
      </c>
      <c r="L660" s="1">
        <v>157.5</v>
      </c>
      <c r="M660" s="1">
        <v>180.3</v>
      </c>
      <c r="N660" s="1">
        <v>67.400000000000006</v>
      </c>
      <c r="O660" s="1">
        <v>4949</v>
      </c>
      <c r="P660" s="1">
        <v>3813</v>
      </c>
      <c r="Q660" s="1" t="s">
        <v>394</v>
      </c>
      <c r="R660" s="1" t="s">
        <v>46</v>
      </c>
      <c r="S660" s="1">
        <v>84.941000000000003</v>
      </c>
      <c r="T660" s="1">
        <v>0.76952129999999996</v>
      </c>
      <c r="U660" s="1">
        <v>40.732999999999997</v>
      </c>
      <c r="W660" s="1">
        <v>0.59299999999999997</v>
      </c>
      <c r="X660" s="1">
        <v>21.6592588</v>
      </c>
      <c r="AE660" s="1">
        <v>85.665999999999997</v>
      </c>
    </row>
    <row r="661" spans="1:33" x14ac:dyDescent="0.2">
      <c r="A661" s="1" t="s">
        <v>627</v>
      </c>
      <c r="B661" s="1" t="s">
        <v>738</v>
      </c>
      <c r="C661" s="1" t="s">
        <v>739</v>
      </c>
      <c r="D661" s="1">
        <v>135</v>
      </c>
      <c r="E661" s="1" t="s">
        <v>33</v>
      </c>
      <c r="F661" s="1" t="s">
        <v>740</v>
      </c>
      <c r="G661" s="1" t="s">
        <v>143</v>
      </c>
      <c r="H661" s="1" t="s">
        <v>298</v>
      </c>
      <c r="I661" s="1" t="s">
        <v>36</v>
      </c>
      <c r="J661" s="1" t="s">
        <v>144</v>
      </c>
      <c r="K661" s="1">
        <v>4</v>
      </c>
      <c r="L661" s="1">
        <v>271.60000000000002</v>
      </c>
      <c r="M661" s="1">
        <v>286.89999999999998</v>
      </c>
      <c r="N661" s="1">
        <v>71.599999999999994</v>
      </c>
      <c r="W661" s="1">
        <v>0.59299999999999997</v>
      </c>
      <c r="X661" s="1">
        <v>120.3682221</v>
      </c>
      <c r="Y661" s="1">
        <v>4595</v>
      </c>
      <c r="Z661" s="1">
        <v>8458</v>
      </c>
      <c r="AA661" s="1">
        <v>6524</v>
      </c>
      <c r="AB661" s="1" t="s">
        <v>41</v>
      </c>
      <c r="AC661" s="1" t="s">
        <v>82</v>
      </c>
      <c r="AD661" s="1">
        <v>94.379000000000005</v>
      </c>
      <c r="AE661" s="1">
        <v>96.495000000000005</v>
      </c>
      <c r="AF661" s="1">
        <v>1.8151151999999999</v>
      </c>
      <c r="AG661" s="1">
        <v>546.01199999999994</v>
      </c>
    </row>
    <row r="662" spans="1:33" x14ac:dyDescent="0.2">
      <c r="A662" s="1" t="s">
        <v>627</v>
      </c>
      <c r="B662" s="1" t="s">
        <v>738</v>
      </c>
      <c r="C662" s="1" t="s">
        <v>739</v>
      </c>
      <c r="D662" s="1">
        <v>135</v>
      </c>
      <c r="E662" s="1" t="s">
        <v>33</v>
      </c>
      <c r="F662" s="1" t="s">
        <v>740</v>
      </c>
      <c r="G662" s="1" t="s">
        <v>143</v>
      </c>
      <c r="H662" s="1" t="s">
        <v>298</v>
      </c>
      <c r="I662" s="1" t="s">
        <v>36</v>
      </c>
      <c r="J662" s="1" t="s">
        <v>144</v>
      </c>
      <c r="K662" s="1">
        <v>5</v>
      </c>
      <c r="L662" s="1">
        <v>383.8</v>
      </c>
      <c r="M662" s="1">
        <v>403.6</v>
      </c>
      <c r="N662" s="1">
        <v>22.4</v>
      </c>
      <c r="W662" s="1">
        <v>0.59299999999999997</v>
      </c>
      <c r="X662" s="1">
        <v>111.9949044</v>
      </c>
      <c r="Y662" s="1">
        <v>4744</v>
      </c>
      <c r="Z662" s="1">
        <v>5560</v>
      </c>
      <c r="AA662" s="1">
        <v>6618</v>
      </c>
      <c r="AB662" s="1" t="s">
        <v>351</v>
      </c>
      <c r="AC662" s="1" t="s">
        <v>479</v>
      </c>
      <c r="AD662" s="1">
        <v>88.391000000000005</v>
      </c>
      <c r="AE662" s="1">
        <v>89.796000000000006</v>
      </c>
      <c r="AF662" s="1">
        <v>1.1702440000000001</v>
      </c>
      <c r="AG662" s="1">
        <v>-28.41</v>
      </c>
    </row>
    <row r="663" spans="1:33" x14ac:dyDescent="0.2">
      <c r="A663" s="1" t="s">
        <v>627</v>
      </c>
      <c r="B663" s="1" t="s">
        <v>741</v>
      </c>
      <c r="C663" s="1" t="s">
        <v>742</v>
      </c>
      <c r="D663" s="1">
        <v>136</v>
      </c>
      <c r="E663" s="1" t="s">
        <v>33</v>
      </c>
      <c r="F663" s="1" t="s">
        <v>50</v>
      </c>
      <c r="G663" s="1" t="s">
        <v>145</v>
      </c>
      <c r="H663" s="1" t="s">
        <v>298</v>
      </c>
      <c r="I663" s="1" t="s">
        <v>36</v>
      </c>
      <c r="J663" s="1" t="s">
        <v>146</v>
      </c>
      <c r="K663" s="1">
        <v>1</v>
      </c>
      <c r="L663" s="1">
        <v>23.7</v>
      </c>
      <c r="M663" s="1">
        <v>43.5</v>
      </c>
      <c r="N663" s="1">
        <v>22.4</v>
      </c>
      <c r="O663" s="1">
        <v>3507</v>
      </c>
      <c r="P663" s="1">
        <v>2592</v>
      </c>
      <c r="Q663" s="1" t="s">
        <v>540</v>
      </c>
      <c r="R663" s="1" t="s">
        <v>781</v>
      </c>
      <c r="S663" s="1">
        <v>66.245999999999995</v>
      </c>
      <c r="T663" s="1">
        <v>0.73853429999999998</v>
      </c>
      <c r="U663" s="1">
        <v>-1.228</v>
      </c>
      <c r="W663" s="1">
        <v>0.74099999999999999</v>
      </c>
      <c r="X663" s="1">
        <v>13.5079776</v>
      </c>
      <c r="AE663" s="1">
        <v>66.760000000000005</v>
      </c>
    </row>
    <row r="664" spans="1:33" x14ac:dyDescent="0.2">
      <c r="A664" s="1" t="s">
        <v>627</v>
      </c>
      <c r="B664" s="1" t="s">
        <v>741</v>
      </c>
      <c r="C664" s="1" t="s">
        <v>742</v>
      </c>
      <c r="D664" s="1">
        <v>136</v>
      </c>
      <c r="E664" s="1" t="s">
        <v>33</v>
      </c>
      <c r="F664" s="1" t="s">
        <v>50</v>
      </c>
      <c r="G664" s="1" t="s">
        <v>145</v>
      </c>
      <c r="H664" s="1" t="s">
        <v>298</v>
      </c>
      <c r="I664" s="1" t="s">
        <v>36</v>
      </c>
      <c r="J664" s="1" t="s">
        <v>146</v>
      </c>
      <c r="K664" s="1">
        <v>2</v>
      </c>
      <c r="L664" s="1">
        <v>93.7</v>
      </c>
      <c r="M664" s="1">
        <v>113.6</v>
      </c>
      <c r="N664" s="1">
        <v>22.1</v>
      </c>
      <c r="O664" s="1">
        <v>3556</v>
      </c>
      <c r="P664" s="1">
        <v>2628</v>
      </c>
      <c r="Q664" s="1" t="s">
        <v>444</v>
      </c>
      <c r="R664" s="1" t="s">
        <v>45</v>
      </c>
      <c r="S664" s="1">
        <v>66.569999999999993</v>
      </c>
      <c r="T664" s="1">
        <v>0.73855479999999996</v>
      </c>
      <c r="U664" s="1">
        <v>-1.2</v>
      </c>
      <c r="W664" s="1">
        <v>0.74099999999999999</v>
      </c>
      <c r="X664" s="1">
        <v>13.5741254</v>
      </c>
      <c r="AE664" s="1">
        <v>67.087000000000003</v>
      </c>
    </row>
    <row r="665" spans="1:33" x14ac:dyDescent="0.2">
      <c r="A665" s="1" t="s">
        <v>627</v>
      </c>
      <c r="B665" s="1" t="s">
        <v>741</v>
      </c>
      <c r="C665" s="1" t="s">
        <v>742</v>
      </c>
      <c r="D665" s="1">
        <v>136</v>
      </c>
      <c r="E665" s="1" t="s">
        <v>33</v>
      </c>
      <c r="F665" s="1" t="s">
        <v>50</v>
      </c>
      <c r="G665" s="1" t="s">
        <v>145</v>
      </c>
      <c r="H665" s="1" t="s">
        <v>298</v>
      </c>
      <c r="I665" s="1" t="s">
        <v>36</v>
      </c>
      <c r="J665" s="1" t="s">
        <v>146</v>
      </c>
      <c r="K665" s="1">
        <v>3</v>
      </c>
      <c r="L665" s="1">
        <v>157.30000000000001</v>
      </c>
      <c r="M665" s="1">
        <v>179.3</v>
      </c>
      <c r="N665" s="1">
        <v>63.9</v>
      </c>
      <c r="O665" s="1">
        <v>2661</v>
      </c>
      <c r="P665" s="1">
        <v>1975</v>
      </c>
      <c r="Q665" s="1" t="s">
        <v>407</v>
      </c>
      <c r="R665" s="1" t="s">
        <v>743</v>
      </c>
      <c r="S665" s="1">
        <v>47.433</v>
      </c>
      <c r="T665" s="1">
        <v>0.74178200000000005</v>
      </c>
      <c r="U665" s="1">
        <v>3.1640000000000001</v>
      </c>
      <c r="W665" s="1">
        <v>0.74099999999999999</v>
      </c>
      <c r="X665" s="1">
        <v>9.6766594999999995</v>
      </c>
      <c r="AE665" s="1">
        <v>47.825000000000003</v>
      </c>
    </row>
    <row r="666" spans="1:33" x14ac:dyDescent="0.2">
      <c r="A666" s="1" t="s">
        <v>627</v>
      </c>
      <c r="B666" s="1" t="s">
        <v>741</v>
      </c>
      <c r="C666" s="1" t="s">
        <v>742</v>
      </c>
      <c r="D666" s="1">
        <v>136</v>
      </c>
      <c r="E666" s="1" t="s">
        <v>33</v>
      </c>
      <c r="F666" s="1" t="s">
        <v>50</v>
      </c>
      <c r="G666" s="1" t="s">
        <v>145</v>
      </c>
      <c r="H666" s="1" t="s">
        <v>298</v>
      </c>
      <c r="I666" s="1" t="s">
        <v>36</v>
      </c>
      <c r="J666" s="1" t="s">
        <v>146</v>
      </c>
      <c r="K666" s="1">
        <v>4</v>
      </c>
      <c r="L666" s="1">
        <v>271.5</v>
      </c>
      <c r="M666" s="1">
        <v>292.60000000000002</v>
      </c>
      <c r="N666" s="1">
        <v>66.400000000000006</v>
      </c>
      <c r="W666" s="1">
        <v>0.74099999999999999</v>
      </c>
      <c r="X666" s="1">
        <v>40.103901499999999</v>
      </c>
      <c r="Y666" s="1">
        <v>1974</v>
      </c>
      <c r="Z666" s="1">
        <v>2332</v>
      </c>
      <c r="AA666" s="1">
        <v>2809</v>
      </c>
      <c r="AB666" s="1" t="s">
        <v>41</v>
      </c>
      <c r="AC666" s="1" t="s">
        <v>55</v>
      </c>
      <c r="AD666" s="1">
        <v>39.651000000000003</v>
      </c>
      <c r="AE666" s="1">
        <v>40.286999999999999</v>
      </c>
      <c r="AF666" s="1">
        <v>1.1759554000000001</v>
      </c>
      <c r="AG666" s="1">
        <v>-24.213000000000001</v>
      </c>
    </row>
    <row r="667" spans="1:33" x14ac:dyDescent="0.2">
      <c r="A667" s="1" t="s">
        <v>627</v>
      </c>
      <c r="B667" s="1" t="s">
        <v>741</v>
      </c>
      <c r="C667" s="1" t="s">
        <v>742</v>
      </c>
      <c r="D667" s="1">
        <v>136</v>
      </c>
      <c r="E667" s="1" t="s">
        <v>33</v>
      </c>
      <c r="F667" s="1" t="s">
        <v>50</v>
      </c>
      <c r="G667" s="1" t="s">
        <v>145</v>
      </c>
      <c r="H667" s="1" t="s">
        <v>298</v>
      </c>
      <c r="I667" s="1" t="s">
        <v>36</v>
      </c>
      <c r="J667" s="1" t="s">
        <v>146</v>
      </c>
      <c r="K667" s="1">
        <v>5</v>
      </c>
      <c r="L667" s="1">
        <v>383.8</v>
      </c>
      <c r="M667" s="1">
        <v>403.6</v>
      </c>
      <c r="N667" s="1">
        <v>22.4</v>
      </c>
      <c r="W667" s="1">
        <v>0.74099999999999999</v>
      </c>
      <c r="X667" s="1">
        <v>89.436303499999994</v>
      </c>
      <c r="Y667" s="1">
        <v>4709</v>
      </c>
      <c r="Z667" s="1">
        <v>5514</v>
      </c>
      <c r="AA667" s="1">
        <v>6577</v>
      </c>
      <c r="AB667" s="1" t="s">
        <v>319</v>
      </c>
      <c r="AC667" s="1" t="s">
        <v>77</v>
      </c>
      <c r="AD667" s="1">
        <v>88.203999999999994</v>
      </c>
      <c r="AE667" s="1">
        <v>89.605999999999995</v>
      </c>
      <c r="AF667" s="1">
        <v>1.1704083999999999</v>
      </c>
      <c r="AG667" s="1">
        <v>-28.41</v>
      </c>
    </row>
    <row r="668" spans="1:33" x14ac:dyDescent="0.2">
      <c r="A668" s="1" t="s">
        <v>627</v>
      </c>
      <c r="B668" s="1" t="s">
        <v>744</v>
      </c>
      <c r="C668" s="1" t="s">
        <v>745</v>
      </c>
      <c r="D668" s="1">
        <v>137</v>
      </c>
      <c r="E668" s="1" t="s">
        <v>33</v>
      </c>
      <c r="F668" s="1" t="s">
        <v>34</v>
      </c>
      <c r="G668" s="1" t="s">
        <v>147</v>
      </c>
      <c r="H668" s="1" t="s">
        <v>298</v>
      </c>
      <c r="I668" s="1" t="s">
        <v>36</v>
      </c>
      <c r="J668" s="1" t="s">
        <v>148</v>
      </c>
      <c r="K668" s="1">
        <v>1</v>
      </c>
      <c r="L668" s="1">
        <v>23.8</v>
      </c>
      <c r="M668" s="1">
        <v>43.6</v>
      </c>
      <c r="N668" s="1">
        <v>22.1</v>
      </c>
      <c r="O668" s="1">
        <v>3533</v>
      </c>
      <c r="P668" s="1">
        <v>2613</v>
      </c>
      <c r="Q668" s="1" t="s">
        <v>394</v>
      </c>
      <c r="R668" s="1" t="s">
        <v>54</v>
      </c>
      <c r="S668" s="1">
        <v>66.216999999999999</v>
      </c>
      <c r="T668" s="1">
        <v>0.73849569999999998</v>
      </c>
      <c r="U668" s="1">
        <v>-1.2729999999999999</v>
      </c>
      <c r="W668" s="1">
        <v>1</v>
      </c>
      <c r="X668" s="1">
        <v>10.0049446</v>
      </c>
      <c r="AE668" s="1">
        <v>66.730999999999995</v>
      </c>
    </row>
    <row r="669" spans="1:33" x14ac:dyDescent="0.2">
      <c r="A669" s="1" t="s">
        <v>627</v>
      </c>
      <c r="B669" s="1" t="s">
        <v>744</v>
      </c>
      <c r="C669" s="1" t="s">
        <v>745</v>
      </c>
      <c r="D669" s="1">
        <v>137</v>
      </c>
      <c r="E669" s="1" t="s">
        <v>33</v>
      </c>
      <c r="F669" s="1" t="s">
        <v>34</v>
      </c>
      <c r="G669" s="1" t="s">
        <v>147</v>
      </c>
      <c r="H669" s="1" t="s">
        <v>298</v>
      </c>
      <c r="I669" s="1" t="s">
        <v>36</v>
      </c>
      <c r="J669" s="1" t="s">
        <v>148</v>
      </c>
      <c r="K669" s="1">
        <v>2</v>
      </c>
      <c r="L669" s="1">
        <v>93.8</v>
      </c>
      <c r="M669" s="1">
        <v>113.6</v>
      </c>
      <c r="N669" s="1">
        <v>22.1</v>
      </c>
      <c r="O669" s="1">
        <v>3570</v>
      </c>
      <c r="P669" s="1">
        <v>2640</v>
      </c>
      <c r="Q669" s="1" t="s">
        <v>357</v>
      </c>
      <c r="R669" s="1" t="s">
        <v>310</v>
      </c>
      <c r="S669" s="1">
        <v>66.567999999999998</v>
      </c>
      <c r="T669" s="1">
        <v>0.73854989999999998</v>
      </c>
      <c r="U669" s="1">
        <v>-1.2</v>
      </c>
      <c r="W669" s="1">
        <v>1</v>
      </c>
      <c r="X669" s="1">
        <v>10.058127300000001</v>
      </c>
      <c r="AE669" s="1">
        <v>67.084999999999994</v>
      </c>
    </row>
    <row r="670" spans="1:33" x14ac:dyDescent="0.2">
      <c r="A670" s="1" t="s">
        <v>627</v>
      </c>
      <c r="B670" s="1" t="s">
        <v>744</v>
      </c>
      <c r="C670" s="1" t="s">
        <v>745</v>
      </c>
      <c r="D670" s="1">
        <v>137</v>
      </c>
      <c r="E670" s="1" t="s">
        <v>33</v>
      </c>
      <c r="F670" s="1" t="s">
        <v>34</v>
      </c>
      <c r="G670" s="1" t="s">
        <v>147</v>
      </c>
      <c r="H670" s="1" t="s">
        <v>298</v>
      </c>
      <c r="I670" s="1" t="s">
        <v>36</v>
      </c>
      <c r="J670" s="1" t="s">
        <v>148</v>
      </c>
      <c r="K670" s="1">
        <v>3</v>
      </c>
      <c r="L670" s="1">
        <v>281.7</v>
      </c>
      <c r="M670" s="1">
        <v>298.7</v>
      </c>
      <c r="N670" s="1">
        <v>29.2</v>
      </c>
      <c r="W670" s="1">
        <v>1</v>
      </c>
      <c r="X670" s="1">
        <v>-1.9824E-3</v>
      </c>
      <c r="Y670" s="1">
        <v>11</v>
      </c>
      <c r="Z670" s="1">
        <v>13</v>
      </c>
      <c r="AA670" s="1">
        <v>16</v>
      </c>
      <c r="AB670" s="1" t="s">
        <v>48</v>
      </c>
      <c r="AC670" s="1" t="s">
        <v>82</v>
      </c>
      <c r="AD670" s="1">
        <v>0.189</v>
      </c>
      <c r="AE670" s="1">
        <v>0.192</v>
      </c>
      <c r="AF670" s="1">
        <v>1.1778096</v>
      </c>
      <c r="AG670" s="1">
        <v>-23.209</v>
      </c>
    </row>
    <row r="671" spans="1:33" x14ac:dyDescent="0.2">
      <c r="A671" s="1" t="s">
        <v>627</v>
      </c>
      <c r="B671" s="1" t="s">
        <v>744</v>
      </c>
      <c r="C671" s="1" t="s">
        <v>745</v>
      </c>
      <c r="D671" s="1">
        <v>137</v>
      </c>
      <c r="E671" s="1" t="s">
        <v>33</v>
      </c>
      <c r="F671" s="1" t="s">
        <v>34</v>
      </c>
      <c r="G671" s="1" t="s">
        <v>147</v>
      </c>
      <c r="H671" s="1" t="s">
        <v>298</v>
      </c>
      <c r="I671" s="1" t="s">
        <v>36</v>
      </c>
      <c r="J671" s="1" t="s">
        <v>148</v>
      </c>
      <c r="K671" s="1">
        <v>4</v>
      </c>
      <c r="L671" s="1">
        <v>384.1</v>
      </c>
      <c r="M671" s="1">
        <v>386.6</v>
      </c>
      <c r="N671" s="1">
        <v>22.1</v>
      </c>
      <c r="W671" s="1">
        <v>1</v>
      </c>
      <c r="X671" s="1">
        <v>66.220385199999996</v>
      </c>
      <c r="Y671" s="1">
        <v>4699</v>
      </c>
      <c r="Z671" s="1">
        <v>5502</v>
      </c>
      <c r="AA671" s="1">
        <v>6571</v>
      </c>
      <c r="AB671" s="1" t="s">
        <v>340</v>
      </c>
      <c r="AC671" s="1" t="s">
        <v>41</v>
      </c>
      <c r="AD671" s="1">
        <v>88.135000000000005</v>
      </c>
      <c r="AE671" s="1">
        <v>89.536000000000001</v>
      </c>
      <c r="AF671" s="1">
        <v>1.1704490999999999</v>
      </c>
      <c r="AG671" s="1">
        <v>-28.41</v>
      </c>
    </row>
    <row r="672" spans="1:33" x14ac:dyDescent="0.2">
      <c r="A672" s="1" t="s">
        <v>627</v>
      </c>
      <c r="B672" s="1" t="s">
        <v>746</v>
      </c>
      <c r="C672" s="1" t="s">
        <v>747</v>
      </c>
      <c r="D672" s="1">
        <v>138</v>
      </c>
      <c r="E672" s="1" t="s">
        <v>33</v>
      </c>
      <c r="F672" s="1" t="s">
        <v>68</v>
      </c>
      <c r="G672" s="1" t="s">
        <v>149</v>
      </c>
      <c r="H672" s="1" t="s">
        <v>298</v>
      </c>
      <c r="I672" s="1" t="s">
        <v>36</v>
      </c>
      <c r="J672" s="1" t="s">
        <v>150</v>
      </c>
      <c r="K672" s="1">
        <v>1</v>
      </c>
      <c r="L672" s="1">
        <v>23.7</v>
      </c>
      <c r="M672" s="1">
        <v>27.2</v>
      </c>
      <c r="N672" s="1">
        <v>22.4</v>
      </c>
      <c r="O672" s="1">
        <v>3493</v>
      </c>
      <c r="P672" s="1">
        <v>2580</v>
      </c>
      <c r="Q672" s="1" t="s">
        <v>328</v>
      </c>
      <c r="R672" s="1" t="s">
        <v>262</v>
      </c>
      <c r="S672" s="1">
        <v>66.046000000000006</v>
      </c>
      <c r="T672" s="1">
        <v>0.73858080000000004</v>
      </c>
      <c r="U672" s="1">
        <v>-1.153</v>
      </c>
      <c r="W672" s="1">
        <v>1.365</v>
      </c>
      <c r="X672" s="1">
        <v>7.3106742000000002</v>
      </c>
      <c r="AE672" s="1">
        <v>66.558000000000007</v>
      </c>
    </row>
    <row r="673" spans="1:33" x14ac:dyDescent="0.2">
      <c r="A673" s="1" t="s">
        <v>627</v>
      </c>
      <c r="B673" s="1" t="s">
        <v>746</v>
      </c>
      <c r="C673" s="1" t="s">
        <v>747</v>
      </c>
      <c r="D673" s="1">
        <v>138</v>
      </c>
      <c r="E673" s="1" t="s">
        <v>33</v>
      </c>
      <c r="F673" s="1" t="s">
        <v>68</v>
      </c>
      <c r="G673" s="1" t="s">
        <v>149</v>
      </c>
      <c r="H673" s="1" t="s">
        <v>298</v>
      </c>
      <c r="I673" s="1" t="s">
        <v>36</v>
      </c>
      <c r="J673" s="1" t="s">
        <v>150</v>
      </c>
      <c r="K673" s="1">
        <v>2</v>
      </c>
      <c r="L673" s="1">
        <v>93.6</v>
      </c>
      <c r="M673" s="1">
        <v>113.5</v>
      </c>
      <c r="N673" s="1">
        <v>22.4</v>
      </c>
      <c r="O673" s="1">
        <v>3531</v>
      </c>
      <c r="P673" s="1">
        <v>2608</v>
      </c>
      <c r="Q673" s="1" t="s">
        <v>328</v>
      </c>
      <c r="R673" s="1" t="s">
        <v>263</v>
      </c>
      <c r="S673" s="1">
        <v>66.435000000000002</v>
      </c>
      <c r="T673" s="1">
        <v>0.73854580000000003</v>
      </c>
      <c r="U673" s="1">
        <v>-1.2</v>
      </c>
      <c r="W673" s="1">
        <v>1.365</v>
      </c>
      <c r="X673" s="1">
        <v>7.3538489</v>
      </c>
      <c r="AE673" s="1">
        <v>66.950999999999993</v>
      </c>
    </row>
    <row r="674" spans="1:33" x14ac:dyDescent="0.2">
      <c r="A674" s="1" t="s">
        <v>627</v>
      </c>
      <c r="B674" s="1" t="s">
        <v>746</v>
      </c>
      <c r="C674" s="1" t="s">
        <v>747</v>
      </c>
      <c r="D674" s="1">
        <v>138</v>
      </c>
      <c r="E674" s="1" t="s">
        <v>33</v>
      </c>
      <c r="F674" s="1" t="s">
        <v>68</v>
      </c>
      <c r="G674" s="1" t="s">
        <v>149</v>
      </c>
      <c r="H674" s="1" t="s">
        <v>298</v>
      </c>
      <c r="I674" s="1" t="s">
        <v>36</v>
      </c>
      <c r="J674" s="1" t="s">
        <v>150</v>
      </c>
      <c r="K674" s="1">
        <v>3</v>
      </c>
      <c r="L674" s="1">
        <v>156.9</v>
      </c>
      <c r="M674" s="1">
        <v>179.7</v>
      </c>
      <c r="N674" s="1">
        <v>68.099999999999994</v>
      </c>
      <c r="O674" s="1">
        <v>5325</v>
      </c>
      <c r="P674" s="1">
        <v>3973</v>
      </c>
      <c r="Q674" s="1" t="s">
        <v>321</v>
      </c>
      <c r="R674" s="1" t="s">
        <v>75</v>
      </c>
      <c r="S674" s="1">
        <v>92.763999999999996</v>
      </c>
      <c r="T674" s="1">
        <v>0.7454191</v>
      </c>
      <c r="U674" s="1">
        <v>8.0950000000000006</v>
      </c>
      <c r="W674" s="1">
        <v>1.365</v>
      </c>
      <c r="X674" s="1">
        <v>10.273707</v>
      </c>
      <c r="AE674" s="1">
        <v>93.534000000000006</v>
      </c>
    </row>
    <row r="675" spans="1:33" x14ac:dyDescent="0.2">
      <c r="A675" s="1" t="s">
        <v>627</v>
      </c>
      <c r="B675" s="1" t="s">
        <v>746</v>
      </c>
      <c r="C675" s="1" t="s">
        <v>747</v>
      </c>
      <c r="D675" s="1">
        <v>138</v>
      </c>
      <c r="E675" s="1" t="s">
        <v>33</v>
      </c>
      <c r="F675" s="1" t="s">
        <v>68</v>
      </c>
      <c r="G675" s="1" t="s">
        <v>149</v>
      </c>
      <c r="H675" s="1" t="s">
        <v>298</v>
      </c>
      <c r="I675" s="1" t="s">
        <v>36</v>
      </c>
      <c r="J675" s="1" t="s">
        <v>150</v>
      </c>
      <c r="K675" s="1">
        <v>4</v>
      </c>
      <c r="L675" s="1">
        <v>271.3</v>
      </c>
      <c r="M675" s="1">
        <v>286.89999999999998</v>
      </c>
      <c r="N675" s="1">
        <v>71.3</v>
      </c>
      <c r="W675" s="1">
        <v>1.365</v>
      </c>
      <c r="X675" s="1">
        <v>49.738972799999999</v>
      </c>
      <c r="Y675" s="1">
        <v>4386</v>
      </c>
      <c r="Z675" s="1">
        <v>5256</v>
      </c>
      <c r="AA675" s="1">
        <v>6222</v>
      </c>
      <c r="AB675" s="1" t="s">
        <v>340</v>
      </c>
      <c r="AC675" s="1" t="s">
        <v>301</v>
      </c>
      <c r="AD675" s="1">
        <v>90.338999999999999</v>
      </c>
      <c r="AE675" s="1">
        <v>91.793999999999997</v>
      </c>
      <c r="AF675" s="1">
        <v>1.1836203000000001</v>
      </c>
      <c r="AG675" s="1">
        <v>-17.231000000000002</v>
      </c>
    </row>
    <row r="676" spans="1:33" x14ac:dyDescent="0.2">
      <c r="A676" s="1" t="s">
        <v>627</v>
      </c>
      <c r="B676" s="1" t="s">
        <v>746</v>
      </c>
      <c r="C676" s="1" t="s">
        <v>747</v>
      </c>
      <c r="D676" s="1">
        <v>138</v>
      </c>
      <c r="E676" s="1" t="s">
        <v>33</v>
      </c>
      <c r="F676" s="1" t="s">
        <v>68</v>
      </c>
      <c r="G676" s="1" t="s">
        <v>149</v>
      </c>
      <c r="H676" s="1" t="s">
        <v>298</v>
      </c>
      <c r="I676" s="1" t="s">
        <v>36</v>
      </c>
      <c r="J676" s="1" t="s">
        <v>150</v>
      </c>
      <c r="K676" s="1">
        <v>5</v>
      </c>
      <c r="L676" s="1">
        <v>383.9</v>
      </c>
      <c r="M676" s="1">
        <v>403.7</v>
      </c>
      <c r="N676" s="1">
        <v>22.4</v>
      </c>
      <c r="W676" s="1">
        <v>1.365</v>
      </c>
      <c r="X676" s="1">
        <v>48.553286100000001</v>
      </c>
      <c r="Y676" s="1">
        <v>4737</v>
      </c>
      <c r="Z676" s="1">
        <v>5548</v>
      </c>
      <c r="AA676" s="1">
        <v>6617</v>
      </c>
      <c r="AB676" s="1" t="s">
        <v>364</v>
      </c>
      <c r="AC676" s="1" t="s">
        <v>308</v>
      </c>
      <c r="AD676" s="1">
        <v>88.207999999999998</v>
      </c>
      <c r="AE676" s="1">
        <v>89.61</v>
      </c>
      <c r="AF676" s="1">
        <v>1.1703593999999999</v>
      </c>
      <c r="AG676" s="1">
        <v>-28.41</v>
      </c>
    </row>
    <row r="677" spans="1:33" x14ac:dyDescent="0.2">
      <c r="A677" s="1" t="s">
        <v>627</v>
      </c>
      <c r="B677" s="1" t="s">
        <v>748</v>
      </c>
      <c r="C677" s="1" t="s">
        <v>749</v>
      </c>
      <c r="D677" s="1">
        <v>139</v>
      </c>
      <c r="E677" s="1" t="s">
        <v>33</v>
      </c>
      <c r="F677" s="1" t="s">
        <v>750</v>
      </c>
      <c r="G677" s="1" t="s">
        <v>151</v>
      </c>
      <c r="H677" s="1" t="s">
        <v>298</v>
      </c>
      <c r="I677" s="1" t="s">
        <v>36</v>
      </c>
      <c r="J677" s="1" t="s">
        <v>152</v>
      </c>
      <c r="K677" s="1">
        <v>1</v>
      </c>
      <c r="L677" s="1">
        <v>23.8</v>
      </c>
      <c r="M677" s="1">
        <v>43.6</v>
      </c>
      <c r="N677" s="1">
        <v>22.1</v>
      </c>
      <c r="O677" s="1">
        <v>3527</v>
      </c>
      <c r="P677" s="1">
        <v>2609</v>
      </c>
      <c r="Q677" s="1" t="s">
        <v>531</v>
      </c>
      <c r="R677" s="1" t="s">
        <v>45</v>
      </c>
      <c r="S677" s="1">
        <v>66.084000000000003</v>
      </c>
      <c r="T677" s="1">
        <v>0.73858469999999998</v>
      </c>
      <c r="U677" s="1">
        <v>-1.0820000000000001</v>
      </c>
      <c r="W677" s="1">
        <v>1.218</v>
      </c>
      <c r="X677" s="1">
        <v>8.1977902999999994</v>
      </c>
      <c r="AE677" s="1">
        <v>66.596999999999994</v>
      </c>
    </row>
    <row r="678" spans="1:33" x14ac:dyDescent="0.2">
      <c r="A678" s="1" t="s">
        <v>627</v>
      </c>
      <c r="B678" s="1" t="s">
        <v>748</v>
      </c>
      <c r="C678" s="1" t="s">
        <v>749</v>
      </c>
      <c r="D678" s="1">
        <v>139</v>
      </c>
      <c r="E678" s="1" t="s">
        <v>33</v>
      </c>
      <c r="F678" s="1" t="s">
        <v>750</v>
      </c>
      <c r="G678" s="1" t="s">
        <v>151</v>
      </c>
      <c r="H678" s="1" t="s">
        <v>298</v>
      </c>
      <c r="I678" s="1" t="s">
        <v>36</v>
      </c>
      <c r="J678" s="1" t="s">
        <v>152</v>
      </c>
      <c r="K678" s="1">
        <v>2</v>
      </c>
      <c r="L678" s="1">
        <v>93.8</v>
      </c>
      <c r="M678" s="1">
        <v>113.6</v>
      </c>
      <c r="N678" s="1">
        <v>22.1</v>
      </c>
      <c r="O678" s="1">
        <v>3561</v>
      </c>
      <c r="P678" s="1">
        <v>2634</v>
      </c>
      <c r="Q678" s="1" t="s">
        <v>394</v>
      </c>
      <c r="R678" s="1" t="s">
        <v>54</v>
      </c>
      <c r="S678" s="1">
        <v>66.421000000000006</v>
      </c>
      <c r="T678" s="1">
        <v>0.73849750000000003</v>
      </c>
      <c r="U678" s="1">
        <v>-1.2</v>
      </c>
      <c r="W678" s="1">
        <v>1.218</v>
      </c>
      <c r="X678" s="1">
        <v>8.2395619</v>
      </c>
      <c r="AE678" s="1">
        <v>66.936000000000007</v>
      </c>
    </row>
    <row r="679" spans="1:33" x14ac:dyDescent="0.2">
      <c r="A679" s="1" t="s">
        <v>627</v>
      </c>
      <c r="B679" s="1" t="s">
        <v>748</v>
      </c>
      <c r="C679" s="1" t="s">
        <v>749</v>
      </c>
      <c r="D679" s="1">
        <v>139</v>
      </c>
      <c r="E679" s="1" t="s">
        <v>33</v>
      </c>
      <c r="F679" s="1" t="s">
        <v>750</v>
      </c>
      <c r="G679" s="1" t="s">
        <v>151</v>
      </c>
      <c r="H679" s="1" t="s">
        <v>298</v>
      </c>
      <c r="I679" s="1" t="s">
        <v>36</v>
      </c>
      <c r="J679" s="1" t="s">
        <v>152</v>
      </c>
      <c r="K679" s="1">
        <v>3</v>
      </c>
      <c r="L679" s="1">
        <v>157.19999999999999</v>
      </c>
      <c r="M679" s="1">
        <v>179.5</v>
      </c>
      <c r="N679" s="1">
        <v>66.099999999999994</v>
      </c>
      <c r="O679" s="1">
        <v>3693</v>
      </c>
      <c r="P679" s="1">
        <v>2776</v>
      </c>
      <c r="Q679" s="1" t="s">
        <v>325</v>
      </c>
      <c r="R679" s="1" t="s">
        <v>54</v>
      </c>
      <c r="S679" s="1">
        <v>65.236000000000004</v>
      </c>
      <c r="T679" s="1">
        <v>0.75104970000000004</v>
      </c>
      <c r="U679" s="1">
        <v>15.776999999999999</v>
      </c>
      <c r="W679" s="1">
        <v>1.218</v>
      </c>
      <c r="X679" s="1">
        <v>8.0971431000000003</v>
      </c>
      <c r="AE679" s="1">
        <v>65.778999999999996</v>
      </c>
    </row>
    <row r="680" spans="1:33" x14ac:dyDescent="0.2">
      <c r="A680" s="1" t="s">
        <v>627</v>
      </c>
      <c r="B680" s="1" t="s">
        <v>748</v>
      </c>
      <c r="C680" s="1" t="s">
        <v>749</v>
      </c>
      <c r="D680" s="1">
        <v>139</v>
      </c>
      <c r="E680" s="1" t="s">
        <v>33</v>
      </c>
      <c r="F680" s="1" t="s">
        <v>750</v>
      </c>
      <c r="G680" s="1" t="s">
        <v>151</v>
      </c>
      <c r="H680" s="1" t="s">
        <v>298</v>
      </c>
      <c r="I680" s="1" t="s">
        <v>36</v>
      </c>
      <c r="J680" s="1" t="s">
        <v>152</v>
      </c>
      <c r="K680" s="1">
        <v>4</v>
      </c>
      <c r="L680" s="1">
        <v>271.89999999999998</v>
      </c>
      <c r="M680" s="1">
        <v>291.5</v>
      </c>
      <c r="N680" s="1">
        <v>67.900000000000006</v>
      </c>
      <c r="W680" s="1">
        <v>1.218</v>
      </c>
      <c r="X680" s="1">
        <v>31.886380899999999</v>
      </c>
      <c r="Y680" s="1">
        <v>2575</v>
      </c>
      <c r="Z680" s="1">
        <v>3088</v>
      </c>
      <c r="AA680" s="1">
        <v>3662</v>
      </c>
      <c r="AB680" s="1" t="s">
        <v>41</v>
      </c>
      <c r="AC680" s="1" t="s">
        <v>82</v>
      </c>
      <c r="AD680" s="1">
        <v>51.755000000000003</v>
      </c>
      <c r="AE680" s="1">
        <v>52.593000000000004</v>
      </c>
      <c r="AF680" s="1">
        <v>1.1909103999999999</v>
      </c>
      <c r="AG680" s="1">
        <v>-10.929</v>
      </c>
    </row>
    <row r="681" spans="1:33" x14ac:dyDescent="0.2">
      <c r="A681" s="1" t="s">
        <v>627</v>
      </c>
      <c r="B681" s="1" t="s">
        <v>748</v>
      </c>
      <c r="C681" s="1" t="s">
        <v>749</v>
      </c>
      <c r="D681" s="1">
        <v>139</v>
      </c>
      <c r="E681" s="1" t="s">
        <v>33</v>
      </c>
      <c r="F681" s="1" t="s">
        <v>750</v>
      </c>
      <c r="G681" s="1" t="s">
        <v>151</v>
      </c>
      <c r="H681" s="1" t="s">
        <v>298</v>
      </c>
      <c r="I681" s="1" t="s">
        <v>36</v>
      </c>
      <c r="J681" s="1" t="s">
        <v>152</v>
      </c>
      <c r="K681" s="1">
        <v>5</v>
      </c>
      <c r="L681" s="1">
        <v>383.9</v>
      </c>
      <c r="M681" s="1">
        <v>403.6</v>
      </c>
      <c r="N681" s="1">
        <v>22.4</v>
      </c>
      <c r="W681" s="1">
        <v>1.218</v>
      </c>
      <c r="X681" s="1">
        <v>54.347672299999999</v>
      </c>
      <c r="Y681" s="1">
        <v>4720</v>
      </c>
      <c r="Z681" s="1">
        <v>5531</v>
      </c>
      <c r="AA681" s="1">
        <v>6590</v>
      </c>
      <c r="AB681" s="1" t="s">
        <v>155</v>
      </c>
      <c r="AC681" s="1" t="s">
        <v>387</v>
      </c>
      <c r="AD681" s="1">
        <v>88.102000000000004</v>
      </c>
      <c r="AE681" s="1">
        <v>89.503</v>
      </c>
      <c r="AF681" s="1">
        <v>1.1704876</v>
      </c>
      <c r="AG681" s="1">
        <v>-28.41</v>
      </c>
    </row>
    <row r="682" spans="1:33" x14ac:dyDescent="0.2">
      <c r="A682" s="1" t="s">
        <v>627</v>
      </c>
      <c r="B682" s="1" t="s">
        <v>751</v>
      </c>
      <c r="C682" s="1" t="s">
        <v>752</v>
      </c>
      <c r="D682" s="1">
        <v>140</v>
      </c>
      <c r="E682" s="1" t="s">
        <v>33</v>
      </c>
      <c r="F682" s="1" t="s">
        <v>753</v>
      </c>
      <c r="G682" s="1" t="s">
        <v>153</v>
      </c>
      <c r="H682" s="1" t="s">
        <v>298</v>
      </c>
      <c r="I682" s="1" t="s">
        <v>36</v>
      </c>
      <c r="J682" s="1" t="s">
        <v>154</v>
      </c>
      <c r="K682" s="1">
        <v>1</v>
      </c>
      <c r="L682" s="1">
        <v>23.8</v>
      </c>
      <c r="M682" s="1">
        <v>43.6</v>
      </c>
      <c r="N682" s="1">
        <v>22.1</v>
      </c>
      <c r="O682" s="1">
        <v>3525</v>
      </c>
      <c r="P682" s="1">
        <v>2607</v>
      </c>
      <c r="Q682" s="1" t="s">
        <v>444</v>
      </c>
      <c r="R682" s="1" t="s">
        <v>54</v>
      </c>
      <c r="S682" s="1">
        <v>66.147000000000006</v>
      </c>
      <c r="T682" s="1">
        <v>0.73856829999999996</v>
      </c>
      <c r="U682" s="1">
        <v>-1.1930000000000001</v>
      </c>
      <c r="W682" s="1">
        <v>1.389</v>
      </c>
      <c r="X682" s="1">
        <v>7.1953621999999999</v>
      </c>
      <c r="AE682" s="1">
        <v>66.66</v>
      </c>
    </row>
    <row r="683" spans="1:33" x14ac:dyDescent="0.2">
      <c r="A683" s="1" t="s">
        <v>627</v>
      </c>
      <c r="B683" s="1" t="s">
        <v>751</v>
      </c>
      <c r="C683" s="1" t="s">
        <v>752</v>
      </c>
      <c r="D683" s="1">
        <v>140</v>
      </c>
      <c r="E683" s="1" t="s">
        <v>33</v>
      </c>
      <c r="F683" s="1" t="s">
        <v>753</v>
      </c>
      <c r="G683" s="1" t="s">
        <v>153</v>
      </c>
      <c r="H683" s="1" t="s">
        <v>298</v>
      </c>
      <c r="I683" s="1" t="s">
        <v>36</v>
      </c>
      <c r="J683" s="1" t="s">
        <v>154</v>
      </c>
      <c r="K683" s="1">
        <v>2</v>
      </c>
      <c r="L683" s="1">
        <v>93.8</v>
      </c>
      <c r="M683" s="1">
        <v>113.7</v>
      </c>
      <c r="N683" s="1">
        <v>22.1</v>
      </c>
      <c r="O683" s="1">
        <v>3552</v>
      </c>
      <c r="P683" s="1">
        <v>2625</v>
      </c>
      <c r="Q683" s="1" t="s">
        <v>407</v>
      </c>
      <c r="R683" s="1" t="s">
        <v>310</v>
      </c>
      <c r="S683" s="1">
        <v>66.373999999999995</v>
      </c>
      <c r="T683" s="1">
        <v>0.73856279999999996</v>
      </c>
      <c r="U683" s="1">
        <v>-1.2</v>
      </c>
      <c r="W683" s="1">
        <v>1.389</v>
      </c>
      <c r="X683" s="1">
        <v>7.2200977999999996</v>
      </c>
      <c r="AE683" s="1">
        <v>66.888999999999996</v>
      </c>
    </row>
    <row r="684" spans="1:33" x14ac:dyDescent="0.2">
      <c r="A684" s="1" t="s">
        <v>627</v>
      </c>
      <c r="B684" s="1" t="s">
        <v>751</v>
      </c>
      <c r="C684" s="1" t="s">
        <v>752</v>
      </c>
      <c r="D684" s="1">
        <v>140</v>
      </c>
      <c r="E684" s="1" t="s">
        <v>33</v>
      </c>
      <c r="F684" s="1" t="s">
        <v>753</v>
      </c>
      <c r="G684" s="1" t="s">
        <v>153</v>
      </c>
      <c r="H684" s="1" t="s">
        <v>298</v>
      </c>
      <c r="I684" s="1" t="s">
        <v>36</v>
      </c>
      <c r="J684" s="1" t="s">
        <v>154</v>
      </c>
      <c r="K684" s="1">
        <v>3</v>
      </c>
      <c r="L684" s="1">
        <v>157.19999999999999</v>
      </c>
      <c r="M684" s="1">
        <v>179.7</v>
      </c>
      <c r="N684" s="1">
        <v>66.900000000000006</v>
      </c>
      <c r="O684" s="1">
        <v>4459</v>
      </c>
      <c r="P684" s="1">
        <v>3447</v>
      </c>
      <c r="Q684" s="1" t="s">
        <v>327</v>
      </c>
      <c r="R684" s="1" t="s">
        <v>80</v>
      </c>
      <c r="S684" s="1">
        <v>78.069999999999993</v>
      </c>
      <c r="T684" s="1">
        <v>0.77243810000000002</v>
      </c>
      <c r="U684" s="1">
        <v>44.610999999999997</v>
      </c>
      <c r="W684" s="1">
        <v>1.389</v>
      </c>
      <c r="X684" s="1">
        <v>8.4986239999999995</v>
      </c>
      <c r="AE684" s="1">
        <v>78.733999999999995</v>
      </c>
    </row>
    <row r="685" spans="1:33" x14ac:dyDescent="0.2">
      <c r="A685" s="1" t="s">
        <v>627</v>
      </c>
      <c r="B685" s="1" t="s">
        <v>751</v>
      </c>
      <c r="C685" s="1" t="s">
        <v>752</v>
      </c>
      <c r="D685" s="1">
        <v>140</v>
      </c>
      <c r="E685" s="1" t="s">
        <v>33</v>
      </c>
      <c r="F685" s="1" t="s">
        <v>753</v>
      </c>
      <c r="G685" s="1" t="s">
        <v>153</v>
      </c>
      <c r="H685" s="1" t="s">
        <v>298</v>
      </c>
      <c r="I685" s="1" t="s">
        <v>36</v>
      </c>
      <c r="J685" s="1" t="s">
        <v>154</v>
      </c>
      <c r="K685" s="1">
        <v>4</v>
      </c>
      <c r="L685" s="1">
        <v>271.60000000000002</v>
      </c>
      <c r="M685" s="1">
        <v>289.10000000000002</v>
      </c>
      <c r="N685" s="1">
        <v>69.599999999999994</v>
      </c>
      <c r="W685" s="1">
        <v>1.389</v>
      </c>
      <c r="X685" s="1">
        <v>38.0206971</v>
      </c>
      <c r="Y685" s="1">
        <v>3462</v>
      </c>
      <c r="Z685" s="1">
        <v>4570</v>
      </c>
      <c r="AA685" s="1">
        <v>4918</v>
      </c>
      <c r="AB685" s="1" t="s">
        <v>48</v>
      </c>
      <c r="AC685" s="1" t="s">
        <v>76</v>
      </c>
      <c r="AD685" s="1">
        <v>70.225999999999999</v>
      </c>
      <c r="AE685" s="1">
        <v>71.444000000000003</v>
      </c>
      <c r="AF685" s="1">
        <v>1.3070329999999999</v>
      </c>
      <c r="AG685" s="1">
        <v>92.728999999999999</v>
      </c>
    </row>
    <row r="686" spans="1:33" x14ac:dyDescent="0.2">
      <c r="A686" s="1" t="s">
        <v>627</v>
      </c>
      <c r="B686" s="1" t="s">
        <v>751</v>
      </c>
      <c r="C686" s="1" t="s">
        <v>752</v>
      </c>
      <c r="D686" s="1">
        <v>140</v>
      </c>
      <c r="E686" s="1" t="s">
        <v>33</v>
      </c>
      <c r="F686" s="1" t="s">
        <v>753</v>
      </c>
      <c r="G686" s="1" t="s">
        <v>153</v>
      </c>
      <c r="H686" s="1" t="s">
        <v>298</v>
      </c>
      <c r="I686" s="1" t="s">
        <v>36</v>
      </c>
      <c r="J686" s="1" t="s">
        <v>154</v>
      </c>
      <c r="K686" s="1">
        <v>5</v>
      </c>
      <c r="L686" s="1">
        <v>383.9</v>
      </c>
      <c r="M686" s="1">
        <v>403.7</v>
      </c>
      <c r="N686" s="1">
        <v>22.4</v>
      </c>
      <c r="W686" s="1">
        <v>1.389</v>
      </c>
      <c r="X686" s="1">
        <v>47.707301899999997</v>
      </c>
      <c r="Y686" s="1">
        <v>4738</v>
      </c>
      <c r="Z686" s="1">
        <v>5550</v>
      </c>
      <c r="AA686" s="1">
        <v>6614</v>
      </c>
      <c r="AB686" s="1" t="s">
        <v>71</v>
      </c>
      <c r="AC686" s="1" t="s">
        <v>371</v>
      </c>
      <c r="AD686" s="1">
        <v>88.194999999999993</v>
      </c>
      <c r="AE686" s="1">
        <v>89.596999999999994</v>
      </c>
      <c r="AF686" s="1">
        <v>1.170404</v>
      </c>
      <c r="AG686" s="1">
        <v>-28.41</v>
      </c>
    </row>
    <row r="687" spans="1:33" x14ac:dyDescent="0.2">
      <c r="A687" s="1" t="s">
        <v>627</v>
      </c>
      <c r="B687" s="1" t="s">
        <v>754</v>
      </c>
      <c r="C687" s="1" t="s">
        <v>755</v>
      </c>
      <c r="D687" s="1">
        <v>141</v>
      </c>
      <c r="E687" s="1" t="s">
        <v>33</v>
      </c>
      <c r="F687" s="1" t="s">
        <v>756</v>
      </c>
      <c r="G687" s="1" t="s">
        <v>156</v>
      </c>
      <c r="H687" s="1" t="s">
        <v>298</v>
      </c>
      <c r="I687" s="1" t="s">
        <v>36</v>
      </c>
      <c r="J687" s="1" t="s">
        <v>157</v>
      </c>
      <c r="K687" s="1">
        <v>1</v>
      </c>
      <c r="L687" s="1">
        <v>23.8</v>
      </c>
      <c r="M687" s="1">
        <v>43.6</v>
      </c>
      <c r="N687" s="1">
        <v>22.1</v>
      </c>
      <c r="O687" s="1">
        <v>3528</v>
      </c>
      <c r="P687" s="1">
        <v>2609</v>
      </c>
      <c r="Q687" s="1" t="s">
        <v>484</v>
      </c>
      <c r="R687" s="1" t="s">
        <v>45</v>
      </c>
      <c r="S687" s="1">
        <v>66.093000000000004</v>
      </c>
      <c r="T687" s="1">
        <v>0.73852209999999996</v>
      </c>
      <c r="U687" s="1">
        <v>-1.1339999999999999</v>
      </c>
      <c r="W687" s="1">
        <v>1.08</v>
      </c>
      <c r="X687" s="1">
        <v>9.2465703999999995</v>
      </c>
      <c r="AE687" s="1">
        <v>66.605999999999995</v>
      </c>
    </row>
    <row r="688" spans="1:33" x14ac:dyDescent="0.2">
      <c r="A688" s="1" t="s">
        <v>627</v>
      </c>
      <c r="B688" s="1" t="s">
        <v>754</v>
      </c>
      <c r="C688" s="1" t="s">
        <v>755</v>
      </c>
      <c r="D688" s="1">
        <v>141</v>
      </c>
      <c r="E688" s="1" t="s">
        <v>33</v>
      </c>
      <c r="F688" s="1" t="s">
        <v>756</v>
      </c>
      <c r="G688" s="1" t="s">
        <v>156</v>
      </c>
      <c r="H688" s="1" t="s">
        <v>298</v>
      </c>
      <c r="I688" s="1" t="s">
        <v>36</v>
      </c>
      <c r="J688" s="1" t="s">
        <v>157</v>
      </c>
      <c r="K688" s="1">
        <v>2</v>
      </c>
      <c r="L688" s="1">
        <v>93.8</v>
      </c>
      <c r="M688" s="1">
        <v>113.6</v>
      </c>
      <c r="N688" s="1">
        <v>22.1</v>
      </c>
      <c r="O688" s="1">
        <v>3568</v>
      </c>
      <c r="P688" s="1">
        <v>2639</v>
      </c>
      <c r="Q688" s="1" t="s">
        <v>407</v>
      </c>
      <c r="R688" s="1" t="s">
        <v>80</v>
      </c>
      <c r="S688" s="1">
        <v>66.415999999999997</v>
      </c>
      <c r="T688" s="1">
        <v>0.73847300000000005</v>
      </c>
      <c r="U688" s="1">
        <v>-1.2</v>
      </c>
      <c r="W688" s="1">
        <v>1.08</v>
      </c>
      <c r="X688" s="1">
        <v>9.2917006000000004</v>
      </c>
      <c r="AE688" s="1">
        <v>66.930999999999997</v>
      </c>
    </row>
    <row r="689" spans="1:33" x14ac:dyDescent="0.2">
      <c r="A689" s="1" t="s">
        <v>627</v>
      </c>
      <c r="B689" s="1" t="s">
        <v>754</v>
      </c>
      <c r="C689" s="1" t="s">
        <v>755</v>
      </c>
      <c r="D689" s="1">
        <v>141</v>
      </c>
      <c r="E689" s="1" t="s">
        <v>33</v>
      </c>
      <c r="F689" s="1" t="s">
        <v>756</v>
      </c>
      <c r="G689" s="1" t="s">
        <v>156</v>
      </c>
      <c r="H689" s="1" t="s">
        <v>298</v>
      </c>
      <c r="I689" s="1" t="s">
        <v>36</v>
      </c>
      <c r="J689" s="1" t="s">
        <v>157</v>
      </c>
      <c r="K689" s="1">
        <v>3</v>
      </c>
      <c r="L689" s="1">
        <v>157</v>
      </c>
      <c r="M689" s="1">
        <v>179.5</v>
      </c>
      <c r="N689" s="1">
        <v>67.599999999999994</v>
      </c>
      <c r="O689" s="1">
        <v>4881</v>
      </c>
      <c r="P689" s="1">
        <v>3659</v>
      </c>
      <c r="Q689" s="1" t="s">
        <v>357</v>
      </c>
      <c r="R689" s="1" t="s">
        <v>54</v>
      </c>
      <c r="S689" s="1">
        <v>85.938000000000002</v>
      </c>
      <c r="T689" s="1">
        <v>0.74879399999999996</v>
      </c>
      <c r="U689" s="1">
        <v>12.759</v>
      </c>
      <c r="W689" s="1">
        <v>1.08</v>
      </c>
      <c r="X689" s="1">
        <v>12.0298675</v>
      </c>
      <c r="AE689" s="1">
        <v>86.655000000000001</v>
      </c>
    </row>
    <row r="690" spans="1:33" x14ac:dyDescent="0.2">
      <c r="A690" s="1" t="s">
        <v>627</v>
      </c>
      <c r="B690" s="1" t="s">
        <v>754</v>
      </c>
      <c r="C690" s="1" t="s">
        <v>755</v>
      </c>
      <c r="D690" s="1">
        <v>141</v>
      </c>
      <c r="E690" s="1" t="s">
        <v>33</v>
      </c>
      <c r="F690" s="1" t="s">
        <v>756</v>
      </c>
      <c r="G690" s="1" t="s">
        <v>156</v>
      </c>
      <c r="H690" s="1" t="s">
        <v>298</v>
      </c>
      <c r="I690" s="1" t="s">
        <v>36</v>
      </c>
      <c r="J690" s="1" t="s">
        <v>157</v>
      </c>
      <c r="K690" s="1">
        <v>4</v>
      </c>
      <c r="L690" s="1">
        <v>271.3</v>
      </c>
      <c r="M690" s="1">
        <v>289.89999999999998</v>
      </c>
      <c r="N690" s="1">
        <v>69.099999999999994</v>
      </c>
      <c r="W690" s="1">
        <v>1.08</v>
      </c>
      <c r="X690" s="1">
        <v>44.176998699999999</v>
      </c>
      <c r="Y690" s="1">
        <v>3138</v>
      </c>
      <c r="Z690" s="1">
        <v>3748</v>
      </c>
      <c r="AA690" s="1">
        <v>4456</v>
      </c>
      <c r="AB690" s="1" t="s">
        <v>48</v>
      </c>
      <c r="AC690" s="1" t="s">
        <v>82</v>
      </c>
      <c r="AD690" s="1">
        <v>63.54</v>
      </c>
      <c r="AE690" s="1">
        <v>64.563999999999993</v>
      </c>
      <c r="AF690" s="1">
        <v>1.1852984</v>
      </c>
      <c r="AG690" s="1">
        <v>-15.837</v>
      </c>
    </row>
    <row r="691" spans="1:33" x14ac:dyDescent="0.2">
      <c r="A691" s="1" t="s">
        <v>627</v>
      </c>
      <c r="B691" s="1" t="s">
        <v>754</v>
      </c>
      <c r="C691" s="1" t="s">
        <v>755</v>
      </c>
      <c r="D691" s="1">
        <v>141</v>
      </c>
      <c r="E691" s="1" t="s">
        <v>33</v>
      </c>
      <c r="F691" s="1" t="s">
        <v>756</v>
      </c>
      <c r="G691" s="1" t="s">
        <v>156</v>
      </c>
      <c r="H691" s="1" t="s">
        <v>298</v>
      </c>
      <c r="I691" s="1" t="s">
        <v>36</v>
      </c>
      <c r="J691" s="1" t="s">
        <v>157</v>
      </c>
      <c r="K691" s="1">
        <v>5</v>
      </c>
      <c r="L691" s="1">
        <v>384</v>
      </c>
      <c r="M691" s="1">
        <v>386.8</v>
      </c>
      <c r="N691" s="1">
        <v>22.4</v>
      </c>
      <c r="W691" s="1">
        <v>1.08</v>
      </c>
      <c r="X691" s="1">
        <v>61.370716399999999</v>
      </c>
      <c r="Y691" s="1">
        <v>4702</v>
      </c>
      <c r="Z691" s="1">
        <v>5504</v>
      </c>
      <c r="AA691" s="1">
        <v>6574</v>
      </c>
      <c r="AB691" s="1" t="s">
        <v>77</v>
      </c>
      <c r="AC691" s="1" t="s">
        <v>87</v>
      </c>
      <c r="AD691" s="1">
        <v>88.215000000000003</v>
      </c>
      <c r="AE691" s="1">
        <v>89.617000000000004</v>
      </c>
      <c r="AF691" s="1">
        <v>1.1704304000000001</v>
      </c>
      <c r="AG691" s="1">
        <v>-28.41</v>
      </c>
    </row>
    <row r="692" spans="1:33" x14ac:dyDescent="0.2">
      <c r="A692" s="1" t="s">
        <v>627</v>
      </c>
      <c r="B692" s="1" t="s">
        <v>757</v>
      </c>
      <c r="C692" s="1" t="s">
        <v>758</v>
      </c>
      <c r="D692" s="1">
        <v>142</v>
      </c>
      <c r="E692" s="1" t="s">
        <v>33</v>
      </c>
      <c r="F692" s="1" t="s">
        <v>759</v>
      </c>
      <c r="G692" s="1" t="s">
        <v>159</v>
      </c>
      <c r="H692" s="1" t="s">
        <v>298</v>
      </c>
      <c r="I692" s="1" t="s">
        <v>36</v>
      </c>
      <c r="J692" s="1" t="s">
        <v>160</v>
      </c>
      <c r="K692" s="1">
        <v>1</v>
      </c>
      <c r="L692" s="1">
        <v>23.8</v>
      </c>
      <c r="M692" s="1">
        <v>43.6</v>
      </c>
      <c r="N692" s="1">
        <v>22.1</v>
      </c>
      <c r="O692" s="1">
        <v>3519</v>
      </c>
      <c r="P692" s="1">
        <v>2602</v>
      </c>
      <c r="Q692" s="1" t="s">
        <v>484</v>
      </c>
      <c r="R692" s="1" t="s">
        <v>53</v>
      </c>
      <c r="S692" s="1">
        <v>66.069000000000003</v>
      </c>
      <c r="T692" s="1">
        <v>0.73855729999999997</v>
      </c>
      <c r="U692" s="1">
        <v>-1.1910000000000001</v>
      </c>
      <c r="W692" s="1">
        <v>0.873</v>
      </c>
      <c r="X692" s="1">
        <v>11.4349615</v>
      </c>
      <c r="AE692" s="1">
        <v>66.581999999999994</v>
      </c>
    </row>
    <row r="693" spans="1:33" x14ac:dyDescent="0.2">
      <c r="A693" s="1" t="s">
        <v>627</v>
      </c>
      <c r="B693" s="1" t="s">
        <v>757</v>
      </c>
      <c r="C693" s="1" t="s">
        <v>758</v>
      </c>
      <c r="D693" s="1">
        <v>142</v>
      </c>
      <c r="E693" s="1" t="s">
        <v>33</v>
      </c>
      <c r="F693" s="1" t="s">
        <v>759</v>
      </c>
      <c r="G693" s="1" t="s">
        <v>159</v>
      </c>
      <c r="H693" s="1" t="s">
        <v>298</v>
      </c>
      <c r="I693" s="1" t="s">
        <v>36</v>
      </c>
      <c r="J693" s="1" t="s">
        <v>160</v>
      </c>
      <c r="K693" s="1">
        <v>2</v>
      </c>
      <c r="L693" s="1">
        <v>93.8</v>
      </c>
      <c r="M693" s="1">
        <v>113.6</v>
      </c>
      <c r="N693" s="1">
        <v>22.1</v>
      </c>
      <c r="O693" s="1">
        <v>3558</v>
      </c>
      <c r="P693" s="1">
        <v>2630</v>
      </c>
      <c r="Q693" s="1" t="s">
        <v>394</v>
      </c>
      <c r="R693" s="1" t="s">
        <v>81</v>
      </c>
      <c r="S693" s="1">
        <v>66.385000000000005</v>
      </c>
      <c r="T693" s="1">
        <v>0.7385507</v>
      </c>
      <c r="U693" s="1">
        <v>-1.2</v>
      </c>
      <c r="W693" s="1">
        <v>0.873</v>
      </c>
      <c r="X693" s="1">
        <v>11.489656399999999</v>
      </c>
      <c r="AE693" s="1">
        <v>66.900999999999996</v>
      </c>
    </row>
    <row r="694" spans="1:33" x14ac:dyDescent="0.2">
      <c r="A694" s="1" t="s">
        <v>627</v>
      </c>
      <c r="B694" s="1" t="s">
        <v>757</v>
      </c>
      <c r="C694" s="1" t="s">
        <v>758</v>
      </c>
      <c r="D694" s="1">
        <v>142</v>
      </c>
      <c r="E694" s="1" t="s">
        <v>33</v>
      </c>
      <c r="F694" s="1" t="s">
        <v>759</v>
      </c>
      <c r="G694" s="1" t="s">
        <v>159</v>
      </c>
      <c r="H694" s="1" t="s">
        <v>298</v>
      </c>
      <c r="I694" s="1" t="s">
        <v>36</v>
      </c>
      <c r="J694" s="1" t="s">
        <v>160</v>
      </c>
      <c r="K694" s="1">
        <v>3</v>
      </c>
      <c r="L694" s="1">
        <v>157.69999999999999</v>
      </c>
      <c r="M694" s="1">
        <v>179.7</v>
      </c>
      <c r="N694" s="1">
        <v>64.400000000000006</v>
      </c>
      <c r="O694" s="1">
        <v>2785</v>
      </c>
      <c r="P694" s="1">
        <v>2111</v>
      </c>
      <c r="Q694" s="1" t="s">
        <v>325</v>
      </c>
      <c r="R694" s="1" t="s">
        <v>54</v>
      </c>
      <c r="S694" s="1">
        <v>49.655000000000001</v>
      </c>
      <c r="T694" s="1">
        <v>0.75749710000000003</v>
      </c>
      <c r="U694" s="1">
        <v>24.422999999999998</v>
      </c>
      <c r="W694" s="1">
        <v>0.873</v>
      </c>
      <c r="X694" s="1">
        <v>8.6001232000000005</v>
      </c>
      <c r="AE694" s="1">
        <v>50.076000000000001</v>
      </c>
    </row>
    <row r="695" spans="1:33" x14ac:dyDescent="0.2">
      <c r="A695" s="1" t="s">
        <v>627</v>
      </c>
      <c r="B695" s="1" t="s">
        <v>757</v>
      </c>
      <c r="C695" s="1" t="s">
        <v>758</v>
      </c>
      <c r="D695" s="1">
        <v>142</v>
      </c>
      <c r="E695" s="1" t="s">
        <v>33</v>
      </c>
      <c r="F695" s="1" t="s">
        <v>759</v>
      </c>
      <c r="G695" s="1" t="s">
        <v>159</v>
      </c>
      <c r="H695" s="1" t="s">
        <v>298</v>
      </c>
      <c r="I695" s="1" t="s">
        <v>36</v>
      </c>
      <c r="J695" s="1" t="s">
        <v>160</v>
      </c>
      <c r="K695" s="1">
        <v>4</v>
      </c>
      <c r="L695" s="1">
        <v>272.2</v>
      </c>
      <c r="M695" s="1">
        <v>293.3</v>
      </c>
      <c r="N695" s="1">
        <v>66.7</v>
      </c>
      <c r="W695" s="1">
        <v>0.873</v>
      </c>
      <c r="X695" s="1">
        <v>34.231230099999998</v>
      </c>
      <c r="Y695" s="1">
        <v>1981</v>
      </c>
      <c r="Z695" s="1">
        <v>2431</v>
      </c>
      <c r="AA695" s="1">
        <v>2820</v>
      </c>
      <c r="AB695" s="1" t="s">
        <v>48</v>
      </c>
      <c r="AC695" s="1" t="s">
        <v>76</v>
      </c>
      <c r="AD695" s="1">
        <v>39.854999999999997</v>
      </c>
      <c r="AE695" s="1">
        <v>40.512</v>
      </c>
      <c r="AF695" s="1">
        <v>1.2215993999999999</v>
      </c>
      <c r="AG695" s="1">
        <v>16.393999999999998</v>
      </c>
    </row>
    <row r="696" spans="1:33" x14ac:dyDescent="0.2">
      <c r="A696" s="1" t="s">
        <v>627</v>
      </c>
      <c r="B696" s="1" t="s">
        <v>757</v>
      </c>
      <c r="C696" s="1" t="s">
        <v>758</v>
      </c>
      <c r="D696" s="1">
        <v>142</v>
      </c>
      <c r="E696" s="1" t="s">
        <v>33</v>
      </c>
      <c r="F696" s="1" t="s">
        <v>759</v>
      </c>
      <c r="G696" s="1" t="s">
        <v>159</v>
      </c>
      <c r="H696" s="1" t="s">
        <v>298</v>
      </c>
      <c r="I696" s="1" t="s">
        <v>36</v>
      </c>
      <c r="J696" s="1" t="s">
        <v>160</v>
      </c>
      <c r="K696" s="1">
        <v>5</v>
      </c>
      <c r="L696" s="1">
        <v>384</v>
      </c>
      <c r="M696" s="1">
        <v>386.3</v>
      </c>
      <c r="N696" s="1">
        <v>22.4</v>
      </c>
      <c r="W696" s="1">
        <v>0.873</v>
      </c>
      <c r="X696" s="1">
        <v>75.792649499999996</v>
      </c>
      <c r="Y696" s="1">
        <v>4694</v>
      </c>
      <c r="Z696" s="1">
        <v>5496</v>
      </c>
      <c r="AA696" s="1">
        <v>6561</v>
      </c>
      <c r="AB696" s="1" t="s">
        <v>329</v>
      </c>
      <c r="AC696" s="1" t="s">
        <v>77</v>
      </c>
      <c r="AD696" s="1">
        <v>88.063999999999993</v>
      </c>
      <c r="AE696" s="1">
        <v>89.463999999999999</v>
      </c>
      <c r="AF696" s="1">
        <v>1.1704813999999999</v>
      </c>
      <c r="AG696" s="1">
        <v>-28.41</v>
      </c>
    </row>
    <row r="697" spans="1:33" x14ac:dyDescent="0.2">
      <c r="A697" s="1" t="s">
        <v>627</v>
      </c>
      <c r="B697" s="1" t="s">
        <v>760</v>
      </c>
      <c r="C697" s="1" t="s">
        <v>761</v>
      </c>
      <c r="D697" s="1">
        <v>143</v>
      </c>
      <c r="E697" s="1" t="s">
        <v>33</v>
      </c>
      <c r="F697" s="1" t="s">
        <v>762</v>
      </c>
      <c r="G697" s="1" t="s">
        <v>161</v>
      </c>
      <c r="H697" s="1" t="s">
        <v>298</v>
      </c>
      <c r="I697" s="1" t="s">
        <v>36</v>
      </c>
      <c r="J697" s="1" t="s">
        <v>162</v>
      </c>
      <c r="K697" s="1">
        <v>1</v>
      </c>
      <c r="L697" s="1">
        <v>23.8</v>
      </c>
      <c r="M697" s="1">
        <v>43.6</v>
      </c>
      <c r="N697" s="1">
        <v>22.1</v>
      </c>
      <c r="O697" s="1">
        <v>3518</v>
      </c>
      <c r="P697" s="1">
        <v>2602</v>
      </c>
      <c r="Q697" s="1" t="s">
        <v>394</v>
      </c>
      <c r="R697" s="1" t="s">
        <v>80</v>
      </c>
      <c r="S697" s="1">
        <v>66.033000000000001</v>
      </c>
      <c r="T697" s="1">
        <v>0.73853040000000003</v>
      </c>
      <c r="U697" s="1">
        <v>-1.1839999999999999</v>
      </c>
      <c r="W697" s="1">
        <v>1.1859999999999999</v>
      </c>
      <c r="X697" s="1">
        <v>8.4125107000000003</v>
      </c>
      <c r="AE697" s="1">
        <v>66.546000000000006</v>
      </c>
    </row>
    <row r="698" spans="1:33" x14ac:dyDescent="0.2">
      <c r="A698" s="1" t="s">
        <v>627</v>
      </c>
      <c r="B698" s="1" t="s">
        <v>760</v>
      </c>
      <c r="C698" s="1" t="s">
        <v>761</v>
      </c>
      <c r="D698" s="1">
        <v>143</v>
      </c>
      <c r="E698" s="1" t="s">
        <v>33</v>
      </c>
      <c r="F698" s="1" t="s">
        <v>762</v>
      </c>
      <c r="G698" s="1" t="s">
        <v>161</v>
      </c>
      <c r="H698" s="1" t="s">
        <v>298</v>
      </c>
      <c r="I698" s="1" t="s">
        <v>36</v>
      </c>
      <c r="J698" s="1" t="s">
        <v>162</v>
      </c>
      <c r="K698" s="1">
        <v>2</v>
      </c>
      <c r="L698" s="1">
        <v>93.9</v>
      </c>
      <c r="M698" s="1">
        <v>113.2</v>
      </c>
      <c r="N698" s="1">
        <v>22.1</v>
      </c>
      <c r="O698" s="1">
        <v>3530</v>
      </c>
      <c r="P698" s="1">
        <v>2607</v>
      </c>
      <c r="Q698" s="1" t="s">
        <v>325</v>
      </c>
      <c r="R698" s="1" t="s">
        <v>310</v>
      </c>
      <c r="S698" s="1">
        <v>66.334000000000003</v>
      </c>
      <c r="T698" s="1">
        <v>0.73851849999999997</v>
      </c>
      <c r="U698" s="1">
        <v>-1.2</v>
      </c>
      <c r="W698" s="1">
        <v>1.1859999999999999</v>
      </c>
      <c r="X698" s="1">
        <v>8.4508144999999999</v>
      </c>
      <c r="AE698" s="1">
        <v>66.849000000000004</v>
      </c>
    </row>
    <row r="699" spans="1:33" x14ac:dyDescent="0.2">
      <c r="A699" s="1" t="s">
        <v>627</v>
      </c>
      <c r="B699" s="1" t="s">
        <v>760</v>
      </c>
      <c r="C699" s="1" t="s">
        <v>761</v>
      </c>
      <c r="D699" s="1">
        <v>143</v>
      </c>
      <c r="E699" s="1" t="s">
        <v>33</v>
      </c>
      <c r="F699" s="1" t="s">
        <v>762</v>
      </c>
      <c r="G699" s="1" t="s">
        <v>161</v>
      </c>
      <c r="H699" s="1" t="s">
        <v>298</v>
      </c>
      <c r="I699" s="1" t="s">
        <v>36</v>
      </c>
      <c r="J699" s="1" t="s">
        <v>162</v>
      </c>
      <c r="K699" s="1">
        <v>3</v>
      </c>
      <c r="L699" s="1">
        <v>157.9</v>
      </c>
      <c r="M699" s="1">
        <v>179.9</v>
      </c>
      <c r="N699" s="1">
        <v>65.099999999999994</v>
      </c>
      <c r="O699" s="1">
        <v>3483</v>
      </c>
      <c r="P699" s="1">
        <v>2780</v>
      </c>
      <c r="Q699" s="1" t="s">
        <v>327</v>
      </c>
      <c r="R699" s="1" t="s">
        <v>81</v>
      </c>
      <c r="S699" s="1">
        <v>60.773000000000003</v>
      </c>
      <c r="T699" s="1">
        <v>0.79755659999999995</v>
      </c>
      <c r="U699" s="1">
        <v>78.644999999999996</v>
      </c>
      <c r="W699" s="1">
        <v>1.1859999999999999</v>
      </c>
      <c r="X699" s="1">
        <v>7.7508188999999996</v>
      </c>
      <c r="AE699" s="1">
        <v>61.311999999999998</v>
      </c>
    </row>
    <row r="700" spans="1:33" x14ac:dyDescent="0.2">
      <c r="A700" s="1" t="s">
        <v>627</v>
      </c>
      <c r="B700" s="1" t="s">
        <v>760</v>
      </c>
      <c r="C700" s="1" t="s">
        <v>761</v>
      </c>
      <c r="D700" s="1">
        <v>143</v>
      </c>
      <c r="E700" s="1" t="s">
        <v>33</v>
      </c>
      <c r="F700" s="1" t="s">
        <v>762</v>
      </c>
      <c r="G700" s="1" t="s">
        <v>161</v>
      </c>
      <c r="H700" s="1" t="s">
        <v>298</v>
      </c>
      <c r="I700" s="1" t="s">
        <v>36</v>
      </c>
      <c r="J700" s="1" t="s">
        <v>162</v>
      </c>
      <c r="K700" s="1">
        <v>4</v>
      </c>
      <c r="L700" s="1">
        <v>272.39999999999998</v>
      </c>
      <c r="M700" s="1">
        <v>291.5</v>
      </c>
      <c r="N700" s="1">
        <v>68.099999999999994</v>
      </c>
      <c r="W700" s="1">
        <v>1.1859999999999999</v>
      </c>
      <c r="X700" s="1">
        <v>34.551465399999998</v>
      </c>
      <c r="Y700" s="1">
        <v>2714</v>
      </c>
      <c r="Z700" s="1">
        <v>3970</v>
      </c>
      <c r="AA700" s="1">
        <v>3865</v>
      </c>
      <c r="AB700" s="1" t="s">
        <v>48</v>
      </c>
      <c r="AC700" s="1" t="s">
        <v>76</v>
      </c>
      <c r="AD700" s="1">
        <v>54.456000000000003</v>
      </c>
      <c r="AE700" s="1">
        <v>55.48</v>
      </c>
      <c r="AF700" s="1">
        <v>1.4517015</v>
      </c>
      <c r="AG700" s="1">
        <v>221.631</v>
      </c>
    </row>
    <row r="701" spans="1:33" x14ac:dyDescent="0.2">
      <c r="A701" s="1" t="s">
        <v>627</v>
      </c>
      <c r="B701" s="1" t="s">
        <v>760</v>
      </c>
      <c r="C701" s="1" t="s">
        <v>761</v>
      </c>
      <c r="D701" s="1">
        <v>143</v>
      </c>
      <c r="E701" s="1" t="s">
        <v>33</v>
      </c>
      <c r="F701" s="1" t="s">
        <v>762</v>
      </c>
      <c r="G701" s="1" t="s">
        <v>161</v>
      </c>
      <c r="H701" s="1" t="s">
        <v>298</v>
      </c>
      <c r="I701" s="1" t="s">
        <v>36</v>
      </c>
      <c r="J701" s="1" t="s">
        <v>162</v>
      </c>
      <c r="K701" s="1">
        <v>5</v>
      </c>
      <c r="L701" s="1">
        <v>384.1</v>
      </c>
      <c r="M701" s="1">
        <v>386.4</v>
      </c>
      <c r="N701" s="1">
        <v>22.1</v>
      </c>
      <c r="W701" s="1">
        <v>1.1859999999999999</v>
      </c>
      <c r="X701" s="1">
        <v>55.711214900000002</v>
      </c>
      <c r="Y701" s="1">
        <v>4699</v>
      </c>
      <c r="Z701" s="1">
        <v>5501</v>
      </c>
      <c r="AA701" s="1">
        <v>6567</v>
      </c>
      <c r="AB701" s="1" t="s">
        <v>155</v>
      </c>
      <c r="AC701" s="1" t="s">
        <v>67</v>
      </c>
      <c r="AD701" s="1">
        <v>87.94</v>
      </c>
      <c r="AE701" s="1">
        <v>89.337999999999994</v>
      </c>
      <c r="AF701" s="1">
        <v>1.1704139</v>
      </c>
      <c r="AG701" s="1">
        <v>-28.41</v>
      </c>
    </row>
    <row r="702" spans="1:33" x14ac:dyDescent="0.2">
      <c r="A702" s="1" t="s">
        <v>627</v>
      </c>
      <c r="B702" s="1" t="s">
        <v>763</v>
      </c>
      <c r="C702" s="1" t="s">
        <v>764</v>
      </c>
      <c r="D702" s="1">
        <v>144</v>
      </c>
      <c r="E702" s="1" t="s">
        <v>33</v>
      </c>
      <c r="F702" s="1" t="s">
        <v>765</v>
      </c>
      <c r="G702" s="1" t="s">
        <v>163</v>
      </c>
      <c r="H702" s="1" t="s">
        <v>298</v>
      </c>
      <c r="I702" s="1" t="s">
        <v>36</v>
      </c>
      <c r="J702" s="1" t="s">
        <v>164</v>
      </c>
      <c r="K702" s="1">
        <v>1</v>
      </c>
      <c r="L702" s="1">
        <v>23.8</v>
      </c>
      <c r="M702" s="1">
        <v>43.6</v>
      </c>
      <c r="N702" s="1">
        <v>22.1</v>
      </c>
      <c r="O702" s="1">
        <v>3529</v>
      </c>
      <c r="P702" s="1">
        <v>2610</v>
      </c>
      <c r="Q702" s="1" t="s">
        <v>444</v>
      </c>
      <c r="R702" s="1" t="s">
        <v>46</v>
      </c>
      <c r="S702" s="1">
        <v>66.222999999999999</v>
      </c>
      <c r="T702" s="1">
        <v>0.73854470000000005</v>
      </c>
      <c r="U702" s="1">
        <v>-1.1359999999999999</v>
      </c>
      <c r="W702" s="1">
        <v>1.0669999999999999</v>
      </c>
      <c r="X702" s="1">
        <v>9.3775951000000006</v>
      </c>
      <c r="AE702" s="1">
        <v>66.736999999999995</v>
      </c>
    </row>
    <row r="703" spans="1:33" x14ac:dyDescent="0.2">
      <c r="A703" s="1" t="s">
        <v>627</v>
      </c>
      <c r="B703" s="1" t="s">
        <v>763</v>
      </c>
      <c r="C703" s="1" t="s">
        <v>764</v>
      </c>
      <c r="D703" s="1">
        <v>144</v>
      </c>
      <c r="E703" s="1" t="s">
        <v>33</v>
      </c>
      <c r="F703" s="1" t="s">
        <v>765</v>
      </c>
      <c r="G703" s="1" t="s">
        <v>163</v>
      </c>
      <c r="H703" s="1" t="s">
        <v>298</v>
      </c>
      <c r="I703" s="1" t="s">
        <v>36</v>
      </c>
      <c r="J703" s="1" t="s">
        <v>164</v>
      </c>
      <c r="K703" s="1">
        <v>2</v>
      </c>
      <c r="L703" s="1">
        <v>93.8</v>
      </c>
      <c r="M703" s="1">
        <v>113.7</v>
      </c>
      <c r="N703" s="1">
        <v>22.1</v>
      </c>
      <c r="O703" s="1">
        <v>3571</v>
      </c>
      <c r="P703" s="1">
        <v>2640</v>
      </c>
      <c r="Q703" s="1" t="s">
        <v>325</v>
      </c>
      <c r="R703" s="1" t="s">
        <v>81</v>
      </c>
      <c r="S703" s="1">
        <v>66.584999999999994</v>
      </c>
      <c r="T703" s="1">
        <v>0.73849759999999998</v>
      </c>
      <c r="U703" s="1">
        <v>-1.2</v>
      </c>
      <c r="W703" s="1">
        <v>1.0669999999999999</v>
      </c>
      <c r="X703" s="1">
        <v>9.4288612999999994</v>
      </c>
      <c r="AE703" s="1">
        <v>67.102000000000004</v>
      </c>
    </row>
    <row r="704" spans="1:33" x14ac:dyDescent="0.2">
      <c r="A704" s="1" t="s">
        <v>627</v>
      </c>
      <c r="B704" s="1" t="s">
        <v>763</v>
      </c>
      <c r="C704" s="1" t="s">
        <v>764</v>
      </c>
      <c r="D704" s="1">
        <v>144</v>
      </c>
      <c r="E704" s="1" t="s">
        <v>33</v>
      </c>
      <c r="F704" s="1" t="s">
        <v>765</v>
      </c>
      <c r="G704" s="1" t="s">
        <v>163</v>
      </c>
      <c r="H704" s="1" t="s">
        <v>298</v>
      </c>
      <c r="I704" s="1" t="s">
        <v>36</v>
      </c>
      <c r="J704" s="1" t="s">
        <v>164</v>
      </c>
      <c r="K704" s="1">
        <v>3</v>
      </c>
      <c r="L704" s="1">
        <v>157.5</v>
      </c>
      <c r="M704" s="1">
        <v>180</v>
      </c>
      <c r="N704" s="1">
        <v>67.900000000000006</v>
      </c>
      <c r="O704" s="1">
        <v>4861</v>
      </c>
      <c r="P704" s="1">
        <v>3667</v>
      </c>
      <c r="Q704" s="1" t="s">
        <v>357</v>
      </c>
      <c r="R704" s="1" t="s">
        <v>54</v>
      </c>
      <c r="S704" s="1">
        <v>85.546000000000006</v>
      </c>
      <c r="T704" s="1">
        <v>0.75368349999999995</v>
      </c>
      <c r="U704" s="1">
        <v>19.338999999999999</v>
      </c>
      <c r="W704" s="1">
        <v>1.0669999999999999</v>
      </c>
      <c r="X704" s="1">
        <v>12.120529400000001</v>
      </c>
      <c r="AE704" s="1">
        <v>86.257000000000005</v>
      </c>
    </row>
    <row r="705" spans="1:33" x14ac:dyDescent="0.2">
      <c r="A705" s="1" t="s">
        <v>627</v>
      </c>
      <c r="B705" s="1" t="s">
        <v>763</v>
      </c>
      <c r="C705" s="1" t="s">
        <v>764</v>
      </c>
      <c r="D705" s="1">
        <v>144</v>
      </c>
      <c r="E705" s="1" t="s">
        <v>33</v>
      </c>
      <c r="F705" s="1" t="s">
        <v>765</v>
      </c>
      <c r="G705" s="1" t="s">
        <v>163</v>
      </c>
      <c r="H705" s="1" t="s">
        <v>298</v>
      </c>
      <c r="I705" s="1" t="s">
        <v>36</v>
      </c>
      <c r="J705" s="1" t="s">
        <v>164</v>
      </c>
      <c r="K705" s="1">
        <v>4</v>
      </c>
      <c r="L705" s="1">
        <v>272.10000000000002</v>
      </c>
      <c r="M705" s="1">
        <v>290.7</v>
      </c>
      <c r="N705" s="1">
        <v>69.400000000000006</v>
      </c>
      <c r="W705" s="1">
        <v>1.0669999999999999</v>
      </c>
      <c r="X705" s="1">
        <v>43.640008199999997</v>
      </c>
      <c r="Y705" s="1">
        <v>3055</v>
      </c>
      <c r="Z705" s="1">
        <v>3748</v>
      </c>
      <c r="AA705" s="1">
        <v>4342</v>
      </c>
      <c r="AB705" s="1" t="s">
        <v>48</v>
      </c>
      <c r="AC705" s="1" t="s">
        <v>76</v>
      </c>
      <c r="AD705" s="1">
        <v>61.997</v>
      </c>
      <c r="AE705" s="1">
        <v>63.015999999999998</v>
      </c>
      <c r="AF705" s="1">
        <v>1.2171964</v>
      </c>
      <c r="AG705" s="1">
        <v>12.55</v>
      </c>
    </row>
    <row r="706" spans="1:33" x14ac:dyDescent="0.2">
      <c r="A706" s="1" t="s">
        <v>627</v>
      </c>
      <c r="B706" s="1" t="s">
        <v>763</v>
      </c>
      <c r="C706" s="1" t="s">
        <v>764</v>
      </c>
      <c r="D706" s="1">
        <v>144</v>
      </c>
      <c r="E706" s="1" t="s">
        <v>33</v>
      </c>
      <c r="F706" s="1" t="s">
        <v>765</v>
      </c>
      <c r="G706" s="1" t="s">
        <v>163</v>
      </c>
      <c r="H706" s="1" t="s">
        <v>298</v>
      </c>
      <c r="I706" s="1" t="s">
        <v>36</v>
      </c>
      <c r="J706" s="1" t="s">
        <v>164</v>
      </c>
      <c r="K706" s="1">
        <v>5</v>
      </c>
      <c r="L706" s="1">
        <v>384</v>
      </c>
      <c r="M706" s="1">
        <v>386.3</v>
      </c>
      <c r="N706" s="1">
        <v>22.4</v>
      </c>
      <c r="W706" s="1">
        <v>1.0669999999999999</v>
      </c>
      <c r="X706" s="1">
        <v>61.957523100000003</v>
      </c>
      <c r="Y706" s="1">
        <v>4694</v>
      </c>
      <c r="Z706" s="1">
        <v>5496</v>
      </c>
      <c r="AA706" s="1">
        <v>6561</v>
      </c>
      <c r="AB706" s="1" t="s">
        <v>66</v>
      </c>
      <c r="AC706" s="1" t="s">
        <v>87</v>
      </c>
      <c r="AD706" s="1">
        <v>87.986000000000004</v>
      </c>
      <c r="AE706" s="1">
        <v>89.385000000000005</v>
      </c>
      <c r="AF706" s="1">
        <v>1.1704505999999999</v>
      </c>
      <c r="AG706" s="1">
        <v>-28.41</v>
      </c>
    </row>
    <row r="707" spans="1:33" x14ac:dyDescent="0.2">
      <c r="A707" s="1" t="s">
        <v>627</v>
      </c>
      <c r="B707" s="1" t="s">
        <v>766</v>
      </c>
      <c r="C707" s="1" t="s">
        <v>767</v>
      </c>
      <c r="D707" s="1">
        <v>145</v>
      </c>
      <c r="E707" s="1" t="s">
        <v>33</v>
      </c>
      <c r="F707" s="1" t="s">
        <v>50</v>
      </c>
      <c r="G707" s="1" t="s">
        <v>165</v>
      </c>
      <c r="H707" s="1" t="s">
        <v>298</v>
      </c>
      <c r="I707" s="1" t="s">
        <v>36</v>
      </c>
      <c r="J707" s="1" t="s">
        <v>166</v>
      </c>
      <c r="K707" s="1">
        <v>1</v>
      </c>
      <c r="L707" s="1">
        <v>23.8</v>
      </c>
      <c r="M707" s="1">
        <v>43.6</v>
      </c>
      <c r="N707" s="1">
        <v>22.1</v>
      </c>
      <c r="O707" s="1">
        <v>3532</v>
      </c>
      <c r="P707" s="1">
        <v>2612</v>
      </c>
      <c r="Q707" s="1" t="s">
        <v>459</v>
      </c>
      <c r="R707" s="1" t="s">
        <v>53</v>
      </c>
      <c r="S707" s="1">
        <v>66.210999999999999</v>
      </c>
      <c r="T707" s="1">
        <v>0.73855519999999997</v>
      </c>
      <c r="U707" s="1">
        <v>-1.167</v>
      </c>
      <c r="W707" s="1">
        <v>0.26500000000000001</v>
      </c>
      <c r="X707" s="1">
        <v>37.751318900000001</v>
      </c>
      <c r="AE707" s="1">
        <v>66.724999999999994</v>
      </c>
    </row>
    <row r="708" spans="1:33" x14ac:dyDescent="0.2">
      <c r="A708" s="1" t="s">
        <v>627</v>
      </c>
      <c r="B708" s="1" t="s">
        <v>766</v>
      </c>
      <c r="C708" s="1" t="s">
        <v>767</v>
      </c>
      <c r="D708" s="1">
        <v>145</v>
      </c>
      <c r="E708" s="1" t="s">
        <v>33</v>
      </c>
      <c r="F708" s="1" t="s">
        <v>50</v>
      </c>
      <c r="G708" s="1" t="s">
        <v>165</v>
      </c>
      <c r="H708" s="1" t="s">
        <v>298</v>
      </c>
      <c r="I708" s="1" t="s">
        <v>36</v>
      </c>
      <c r="J708" s="1" t="s">
        <v>166</v>
      </c>
      <c r="K708" s="1">
        <v>2</v>
      </c>
      <c r="L708" s="1">
        <v>93.8</v>
      </c>
      <c r="M708" s="1">
        <v>113.6</v>
      </c>
      <c r="N708" s="1">
        <v>22.1</v>
      </c>
      <c r="O708" s="1">
        <v>3583</v>
      </c>
      <c r="P708" s="1">
        <v>2650</v>
      </c>
      <c r="Q708" s="1" t="s">
        <v>407</v>
      </c>
      <c r="R708" s="1" t="s">
        <v>81</v>
      </c>
      <c r="S708" s="1">
        <v>66.652000000000001</v>
      </c>
      <c r="T708" s="1">
        <v>0.73853100000000005</v>
      </c>
      <c r="U708" s="1">
        <v>-1.2</v>
      </c>
      <c r="W708" s="1">
        <v>0.26500000000000001</v>
      </c>
      <c r="X708" s="1">
        <v>38.003062700000001</v>
      </c>
      <c r="AE708" s="1">
        <v>67.17</v>
      </c>
    </row>
    <row r="709" spans="1:33" x14ac:dyDescent="0.2">
      <c r="A709" s="1" t="s">
        <v>627</v>
      </c>
      <c r="B709" s="1" t="s">
        <v>766</v>
      </c>
      <c r="C709" s="1" t="s">
        <v>767</v>
      </c>
      <c r="D709" s="1">
        <v>145</v>
      </c>
      <c r="E709" s="1" t="s">
        <v>33</v>
      </c>
      <c r="F709" s="1" t="s">
        <v>50</v>
      </c>
      <c r="G709" s="1" t="s">
        <v>165</v>
      </c>
      <c r="H709" s="1" t="s">
        <v>298</v>
      </c>
      <c r="I709" s="1" t="s">
        <v>36</v>
      </c>
      <c r="J709" s="1" t="s">
        <v>166</v>
      </c>
      <c r="K709" s="1">
        <v>3</v>
      </c>
      <c r="L709" s="1">
        <v>158.6</v>
      </c>
      <c r="M709" s="1">
        <v>179.6</v>
      </c>
      <c r="N709" s="1">
        <v>58.9</v>
      </c>
      <c r="O709" s="1">
        <v>945</v>
      </c>
      <c r="P709" s="1">
        <v>701</v>
      </c>
      <c r="Q709" s="1" t="s">
        <v>325</v>
      </c>
      <c r="R709" s="1" t="s">
        <v>54</v>
      </c>
      <c r="S709" s="1">
        <v>17.087</v>
      </c>
      <c r="T709" s="1">
        <v>0.74176019999999998</v>
      </c>
      <c r="U709" s="1">
        <v>3.1669999999999998</v>
      </c>
      <c r="W709" s="1">
        <v>0.26500000000000001</v>
      </c>
      <c r="X709" s="1">
        <v>9.7500561999999995</v>
      </c>
      <c r="AE709" s="1">
        <v>17.233000000000001</v>
      </c>
    </row>
    <row r="710" spans="1:33" x14ac:dyDescent="0.2">
      <c r="A710" s="1" t="s">
        <v>627</v>
      </c>
      <c r="B710" s="1" t="s">
        <v>766</v>
      </c>
      <c r="C710" s="1" t="s">
        <v>767</v>
      </c>
      <c r="D710" s="1">
        <v>145</v>
      </c>
      <c r="E710" s="1" t="s">
        <v>33</v>
      </c>
      <c r="F710" s="1" t="s">
        <v>50</v>
      </c>
      <c r="G710" s="1" t="s">
        <v>165</v>
      </c>
      <c r="H710" s="1" t="s">
        <v>298</v>
      </c>
      <c r="I710" s="1" t="s">
        <v>36</v>
      </c>
      <c r="J710" s="1" t="s">
        <v>166</v>
      </c>
      <c r="K710" s="1">
        <v>4</v>
      </c>
      <c r="L710" s="1">
        <v>273.2</v>
      </c>
      <c r="M710" s="1">
        <v>296.89999999999998</v>
      </c>
      <c r="N710" s="1">
        <v>61</v>
      </c>
      <c r="W710" s="1">
        <v>0.26500000000000001</v>
      </c>
      <c r="X710" s="1">
        <v>40.830391200000001</v>
      </c>
      <c r="Y710" s="1">
        <v>725</v>
      </c>
      <c r="Z710" s="1">
        <v>853</v>
      </c>
      <c r="AA710" s="1">
        <v>1036</v>
      </c>
      <c r="AB710" s="1" t="s">
        <v>48</v>
      </c>
      <c r="AC710" s="1" t="s">
        <v>76</v>
      </c>
      <c r="AD710" s="1">
        <v>14.558999999999999</v>
      </c>
      <c r="AE710" s="1">
        <v>14.792</v>
      </c>
      <c r="AF710" s="1">
        <v>1.1760018000000001</v>
      </c>
      <c r="AG710" s="1">
        <v>-24.436</v>
      </c>
    </row>
    <row r="711" spans="1:33" x14ac:dyDescent="0.2">
      <c r="A711" s="1" t="s">
        <v>627</v>
      </c>
      <c r="B711" s="1" t="s">
        <v>766</v>
      </c>
      <c r="C711" s="1" t="s">
        <v>767</v>
      </c>
      <c r="D711" s="1">
        <v>145</v>
      </c>
      <c r="E711" s="1" t="s">
        <v>33</v>
      </c>
      <c r="F711" s="1" t="s">
        <v>50</v>
      </c>
      <c r="G711" s="1" t="s">
        <v>165</v>
      </c>
      <c r="H711" s="1" t="s">
        <v>298</v>
      </c>
      <c r="I711" s="1" t="s">
        <v>36</v>
      </c>
      <c r="J711" s="1" t="s">
        <v>166</v>
      </c>
      <c r="K711" s="1">
        <v>5</v>
      </c>
      <c r="L711" s="1">
        <v>384</v>
      </c>
      <c r="M711" s="1">
        <v>386.8</v>
      </c>
      <c r="N711" s="1">
        <v>22.4</v>
      </c>
      <c r="W711" s="1">
        <v>0.26500000000000001</v>
      </c>
      <c r="X711" s="1">
        <v>249.27295340000001</v>
      </c>
      <c r="Y711" s="1">
        <v>4690</v>
      </c>
      <c r="Z711" s="1">
        <v>5491</v>
      </c>
      <c r="AA711" s="1">
        <v>6558</v>
      </c>
      <c r="AB711" s="1" t="s">
        <v>76</v>
      </c>
      <c r="AC711" s="1" t="s">
        <v>82</v>
      </c>
      <c r="AD711" s="1">
        <v>87.918000000000006</v>
      </c>
      <c r="AE711" s="1">
        <v>89.316000000000003</v>
      </c>
      <c r="AF711" s="1">
        <v>1.1704912000000001</v>
      </c>
      <c r="AG711" s="1">
        <v>-28.41</v>
      </c>
    </row>
    <row r="712" spans="1:33" x14ac:dyDescent="0.2">
      <c r="A712" s="1" t="s">
        <v>627</v>
      </c>
      <c r="B712" s="1" t="s">
        <v>768</v>
      </c>
      <c r="C712" s="1" t="s">
        <v>769</v>
      </c>
      <c r="D712" s="1">
        <v>146</v>
      </c>
      <c r="E712" s="1" t="s">
        <v>33</v>
      </c>
      <c r="F712" s="1" t="s">
        <v>770</v>
      </c>
      <c r="G712" s="1" t="s">
        <v>167</v>
      </c>
      <c r="H712" s="1" t="s">
        <v>298</v>
      </c>
      <c r="I712" s="1" t="s">
        <v>36</v>
      </c>
      <c r="J712" s="1" t="s">
        <v>168</v>
      </c>
      <c r="K712" s="1">
        <v>1</v>
      </c>
      <c r="L712" s="1">
        <v>23.9</v>
      </c>
      <c r="M712" s="1">
        <v>43.7</v>
      </c>
      <c r="N712" s="1">
        <v>22.1</v>
      </c>
      <c r="O712" s="1">
        <v>3504</v>
      </c>
      <c r="P712" s="1">
        <v>2587</v>
      </c>
      <c r="Q712" s="1" t="s">
        <v>327</v>
      </c>
      <c r="R712" s="1" t="s">
        <v>75</v>
      </c>
      <c r="S712" s="1">
        <v>66.12</v>
      </c>
      <c r="T712" s="1">
        <v>0.73860389999999998</v>
      </c>
      <c r="U712" s="1">
        <v>-1.1619999999999999</v>
      </c>
      <c r="W712" s="1">
        <v>1.268</v>
      </c>
      <c r="X712" s="1">
        <v>7.8788079</v>
      </c>
      <c r="AE712" s="1">
        <v>66.632999999999996</v>
      </c>
    </row>
    <row r="713" spans="1:33" x14ac:dyDescent="0.2">
      <c r="A713" s="1" t="s">
        <v>627</v>
      </c>
      <c r="B713" s="1" t="s">
        <v>768</v>
      </c>
      <c r="C713" s="1" t="s">
        <v>769</v>
      </c>
      <c r="D713" s="1">
        <v>146</v>
      </c>
      <c r="E713" s="1" t="s">
        <v>33</v>
      </c>
      <c r="F713" s="1" t="s">
        <v>770</v>
      </c>
      <c r="G713" s="1" t="s">
        <v>167</v>
      </c>
      <c r="H713" s="1" t="s">
        <v>298</v>
      </c>
      <c r="I713" s="1" t="s">
        <v>36</v>
      </c>
      <c r="J713" s="1" t="s">
        <v>168</v>
      </c>
      <c r="K713" s="1">
        <v>2</v>
      </c>
      <c r="L713" s="1">
        <v>93.8</v>
      </c>
      <c r="M713" s="1">
        <v>113.6</v>
      </c>
      <c r="N713" s="1">
        <v>22.1</v>
      </c>
      <c r="O713" s="1">
        <v>3565</v>
      </c>
      <c r="P713" s="1">
        <v>2637</v>
      </c>
      <c r="Q713" s="1" t="s">
        <v>322</v>
      </c>
      <c r="R713" s="1" t="s">
        <v>38</v>
      </c>
      <c r="S713" s="1">
        <v>66.53</v>
      </c>
      <c r="T713" s="1">
        <v>0.7385756</v>
      </c>
      <c r="U713" s="1">
        <v>-1.2</v>
      </c>
      <c r="W713" s="1">
        <v>1.268</v>
      </c>
      <c r="X713" s="1">
        <v>7.9276323</v>
      </c>
      <c r="AE713" s="1">
        <v>67.046000000000006</v>
      </c>
    </row>
    <row r="714" spans="1:33" x14ac:dyDescent="0.2">
      <c r="A714" s="1" t="s">
        <v>627</v>
      </c>
      <c r="B714" s="1" t="s">
        <v>768</v>
      </c>
      <c r="C714" s="1" t="s">
        <v>769</v>
      </c>
      <c r="D714" s="1">
        <v>146</v>
      </c>
      <c r="E714" s="1" t="s">
        <v>33</v>
      </c>
      <c r="F714" s="1" t="s">
        <v>770</v>
      </c>
      <c r="G714" s="1" t="s">
        <v>167</v>
      </c>
      <c r="H714" s="1" t="s">
        <v>298</v>
      </c>
      <c r="I714" s="1" t="s">
        <v>36</v>
      </c>
      <c r="J714" s="1" t="s">
        <v>168</v>
      </c>
      <c r="K714" s="1">
        <v>3</v>
      </c>
      <c r="L714" s="1">
        <v>157.6</v>
      </c>
      <c r="M714" s="1">
        <v>179.8</v>
      </c>
      <c r="N714" s="1">
        <v>66.099999999999994</v>
      </c>
      <c r="O714" s="1">
        <v>4056</v>
      </c>
      <c r="P714" s="1">
        <v>3698</v>
      </c>
      <c r="Q714" s="1" t="s">
        <v>328</v>
      </c>
      <c r="R714" s="1" t="s">
        <v>310</v>
      </c>
      <c r="S714" s="1">
        <v>70.108999999999995</v>
      </c>
      <c r="T714" s="1">
        <v>0.9108946</v>
      </c>
      <c r="U714" s="1">
        <v>231.833</v>
      </c>
      <c r="W714" s="1">
        <v>1.268</v>
      </c>
      <c r="X714" s="1">
        <v>8.3719763999999994</v>
      </c>
      <c r="AE714" s="1">
        <v>70.804000000000002</v>
      </c>
    </row>
    <row r="715" spans="1:33" x14ac:dyDescent="0.2">
      <c r="A715" s="1" t="s">
        <v>627</v>
      </c>
      <c r="B715" s="1" t="s">
        <v>768</v>
      </c>
      <c r="C715" s="1" t="s">
        <v>769</v>
      </c>
      <c r="D715" s="1">
        <v>146</v>
      </c>
      <c r="E715" s="1" t="s">
        <v>33</v>
      </c>
      <c r="F715" s="1" t="s">
        <v>770</v>
      </c>
      <c r="G715" s="1" t="s">
        <v>167</v>
      </c>
      <c r="H715" s="1" t="s">
        <v>298</v>
      </c>
      <c r="I715" s="1" t="s">
        <v>36</v>
      </c>
      <c r="J715" s="1" t="s">
        <v>168</v>
      </c>
      <c r="K715" s="1">
        <v>4</v>
      </c>
      <c r="L715" s="1">
        <v>272</v>
      </c>
      <c r="M715" s="1">
        <v>290.3</v>
      </c>
      <c r="N715" s="1">
        <v>68.8</v>
      </c>
      <c r="W715" s="1">
        <v>1.268</v>
      </c>
      <c r="X715" s="1">
        <v>36.530028000000001</v>
      </c>
      <c r="Y715" s="1">
        <v>3056</v>
      </c>
      <c r="Z715" s="1">
        <v>6231</v>
      </c>
      <c r="AA715" s="1">
        <v>4354</v>
      </c>
      <c r="AB715" s="1" t="s">
        <v>340</v>
      </c>
      <c r="AC715" s="1" t="s">
        <v>301</v>
      </c>
      <c r="AD715" s="1">
        <v>61.188000000000002</v>
      </c>
      <c r="AE715" s="1">
        <v>62.688000000000002</v>
      </c>
      <c r="AF715" s="1">
        <v>2.0219448999999998</v>
      </c>
      <c r="AG715" s="1">
        <v>730.16</v>
      </c>
    </row>
    <row r="716" spans="1:33" x14ac:dyDescent="0.2">
      <c r="A716" s="1" t="s">
        <v>627</v>
      </c>
      <c r="B716" s="1" t="s">
        <v>768</v>
      </c>
      <c r="C716" s="1" t="s">
        <v>769</v>
      </c>
      <c r="D716" s="1">
        <v>146</v>
      </c>
      <c r="E716" s="1" t="s">
        <v>33</v>
      </c>
      <c r="F716" s="1" t="s">
        <v>770</v>
      </c>
      <c r="G716" s="1" t="s">
        <v>167</v>
      </c>
      <c r="H716" s="1" t="s">
        <v>298</v>
      </c>
      <c r="I716" s="1" t="s">
        <v>36</v>
      </c>
      <c r="J716" s="1" t="s">
        <v>168</v>
      </c>
      <c r="K716" s="1">
        <v>5</v>
      </c>
      <c r="L716" s="1">
        <v>383.9</v>
      </c>
      <c r="M716" s="1">
        <v>403.7</v>
      </c>
      <c r="N716" s="1">
        <v>22.4</v>
      </c>
      <c r="W716" s="1">
        <v>1.268</v>
      </c>
      <c r="X716" s="1">
        <v>52.124437499999999</v>
      </c>
      <c r="Y716" s="1">
        <v>4728</v>
      </c>
      <c r="Z716" s="1">
        <v>5542</v>
      </c>
      <c r="AA716" s="1">
        <v>6596</v>
      </c>
      <c r="AB716" s="1" t="s">
        <v>66</v>
      </c>
      <c r="AC716" s="1" t="s">
        <v>784</v>
      </c>
      <c r="AD716" s="1">
        <v>87.966999999999999</v>
      </c>
      <c r="AE716" s="1">
        <v>89.364999999999995</v>
      </c>
      <c r="AF716" s="1">
        <v>1.170355</v>
      </c>
      <c r="AG716" s="1">
        <v>-28.41</v>
      </c>
    </row>
    <row r="717" spans="1:33" x14ac:dyDescent="0.2">
      <c r="A717" s="1" t="s">
        <v>627</v>
      </c>
      <c r="B717" s="1" t="s">
        <v>771</v>
      </c>
      <c r="C717" s="1" t="s">
        <v>772</v>
      </c>
      <c r="D717" s="1">
        <v>147</v>
      </c>
      <c r="E717" s="1" t="s">
        <v>33</v>
      </c>
      <c r="F717" s="1" t="s">
        <v>773</v>
      </c>
      <c r="G717" s="1" t="s">
        <v>169</v>
      </c>
      <c r="H717" s="1" t="s">
        <v>298</v>
      </c>
      <c r="I717" s="1" t="s">
        <v>36</v>
      </c>
      <c r="J717" s="1" t="s">
        <v>170</v>
      </c>
      <c r="K717" s="1">
        <v>1</v>
      </c>
      <c r="L717" s="1">
        <v>23.8</v>
      </c>
      <c r="M717" s="1">
        <v>43.6</v>
      </c>
      <c r="N717" s="1">
        <v>22.1</v>
      </c>
      <c r="O717" s="1">
        <v>3522</v>
      </c>
      <c r="P717" s="1">
        <v>2605</v>
      </c>
      <c r="Q717" s="1" t="s">
        <v>459</v>
      </c>
      <c r="R717" s="1" t="s">
        <v>300</v>
      </c>
      <c r="S717" s="1">
        <v>66.043999999999997</v>
      </c>
      <c r="T717" s="1">
        <v>0.73858800000000002</v>
      </c>
      <c r="U717" s="1">
        <v>-1.0620000000000001</v>
      </c>
      <c r="W717" s="1">
        <v>1.466</v>
      </c>
      <c r="X717" s="1">
        <v>6.8068986999999996</v>
      </c>
      <c r="AE717" s="1">
        <v>66.557000000000002</v>
      </c>
    </row>
    <row r="718" spans="1:33" x14ac:dyDescent="0.2">
      <c r="A718" s="1" t="s">
        <v>627</v>
      </c>
      <c r="B718" s="1" t="s">
        <v>771</v>
      </c>
      <c r="C718" s="1" t="s">
        <v>772</v>
      </c>
      <c r="D718" s="1">
        <v>147</v>
      </c>
      <c r="E718" s="1" t="s">
        <v>33</v>
      </c>
      <c r="F718" s="1" t="s">
        <v>773</v>
      </c>
      <c r="G718" s="1" t="s">
        <v>169</v>
      </c>
      <c r="H718" s="1" t="s">
        <v>298</v>
      </c>
      <c r="I718" s="1" t="s">
        <v>36</v>
      </c>
      <c r="J718" s="1" t="s">
        <v>170</v>
      </c>
      <c r="K718" s="1">
        <v>2</v>
      </c>
      <c r="L718" s="1">
        <v>93.9</v>
      </c>
      <c r="M718" s="1">
        <v>113.7</v>
      </c>
      <c r="N718" s="1">
        <v>22.1</v>
      </c>
      <c r="O718" s="1">
        <v>3548</v>
      </c>
      <c r="P718" s="1">
        <v>2621</v>
      </c>
      <c r="Q718" s="1" t="s">
        <v>407</v>
      </c>
      <c r="R718" s="1" t="s">
        <v>53</v>
      </c>
      <c r="S718" s="1">
        <v>66.442999999999998</v>
      </c>
      <c r="T718" s="1">
        <v>0.73848630000000004</v>
      </c>
      <c r="U718" s="1">
        <v>-1.2</v>
      </c>
      <c r="W718" s="1">
        <v>1.466</v>
      </c>
      <c r="X718" s="1">
        <v>6.8480239000000003</v>
      </c>
      <c r="AE718" s="1">
        <v>66.959000000000003</v>
      </c>
    </row>
    <row r="719" spans="1:33" x14ac:dyDescent="0.2">
      <c r="A719" s="1" t="s">
        <v>627</v>
      </c>
      <c r="B719" s="1" t="s">
        <v>771</v>
      </c>
      <c r="C719" s="1" t="s">
        <v>772</v>
      </c>
      <c r="D719" s="1">
        <v>147</v>
      </c>
      <c r="E719" s="1" t="s">
        <v>33</v>
      </c>
      <c r="F719" s="1" t="s">
        <v>773</v>
      </c>
      <c r="G719" s="1" t="s">
        <v>169</v>
      </c>
      <c r="H719" s="1" t="s">
        <v>298</v>
      </c>
      <c r="I719" s="1" t="s">
        <v>36</v>
      </c>
      <c r="J719" s="1" t="s">
        <v>170</v>
      </c>
      <c r="K719" s="1">
        <v>3</v>
      </c>
      <c r="L719" s="1">
        <v>157.5</v>
      </c>
      <c r="M719" s="1">
        <v>179.8</v>
      </c>
      <c r="N719" s="1">
        <v>67.099999999999994</v>
      </c>
      <c r="O719" s="1">
        <v>4377</v>
      </c>
      <c r="P719" s="1">
        <v>3459</v>
      </c>
      <c r="Q719" s="1" t="s">
        <v>357</v>
      </c>
      <c r="R719" s="1" t="s">
        <v>46</v>
      </c>
      <c r="S719" s="1">
        <v>76.912999999999997</v>
      </c>
      <c r="T719" s="1">
        <v>0.78959140000000005</v>
      </c>
      <c r="U719" s="1">
        <v>67.92</v>
      </c>
      <c r="W719" s="1">
        <v>1.466</v>
      </c>
      <c r="X719" s="1">
        <v>7.9345967999999996</v>
      </c>
      <c r="AE719" s="1">
        <v>77.582999999999998</v>
      </c>
    </row>
    <row r="720" spans="1:33" x14ac:dyDescent="0.2">
      <c r="A720" s="1" t="s">
        <v>627</v>
      </c>
      <c r="B720" s="1" t="s">
        <v>771</v>
      </c>
      <c r="C720" s="1" t="s">
        <v>772</v>
      </c>
      <c r="D720" s="1">
        <v>147</v>
      </c>
      <c r="E720" s="1" t="s">
        <v>33</v>
      </c>
      <c r="F720" s="1" t="s">
        <v>773</v>
      </c>
      <c r="G720" s="1" t="s">
        <v>169</v>
      </c>
      <c r="H720" s="1" t="s">
        <v>298</v>
      </c>
      <c r="I720" s="1" t="s">
        <v>36</v>
      </c>
      <c r="J720" s="1" t="s">
        <v>170</v>
      </c>
      <c r="K720" s="1">
        <v>4</v>
      </c>
      <c r="L720" s="1">
        <v>271.89999999999998</v>
      </c>
      <c r="M720" s="1">
        <v>289.89999999999998</v>
      </c>
      <c r="N720" s="1">
        <v>70.099999999999994</v>
      </c>
      <c r="W720" s="1">
        <v>1.466</v>
      </c>
      <c r="X720" s="1">
        <v>35.183708199999998</v>
      </c>
      <c r="Y720" s="1">
        <v>3358</v>
      </c>
      <c r="Z720" s="1">
        <v>4813</v>
      </c>
      <c r="AA720" s="1">
        <v>4775</v>
      </c>
      <c r="AB720" s="1" t="s">
        <v>48</v>
      </c>
      <c r="AC720" s="1" t="s">
        <v>82</v>
      </c>
      <c r="AD720" s="1">
        <v>68.516999999999996</v>
      </c>
      <c r="AE720" s="1">
        <v>69.783000000000001</v>
      </c>
      <c r="AF720" s="1">
        <v>1.4203926</v>
      </c>
      <c r="AG720" s="1">
        <v>193.786</v>
      </c>
    </row>
    <row r="721" spans="1:33" x14ac:dyDescent="0.2">
      <c r="A721" s="1" t="s">
        <v>627</v>
      </c>
      <c r="B721" s="1" t="s">
        <v>771</v>
      </c>
      <c r="C721" s="1" t="s">
        <v>772</v>
      </c>
      <c r="D721" s="1">
        <v>147</v>
      </c>
      <c r="E721" s="1" t="s">
        <v>33</v>
      </c>
      <c r="F721" s="1" t="s">
        <v>773</v>
      </c>
      <c r="G721" s="1" t="s">
        <v>169</v>
      </c>
      <c r="H721" s="1" t="s">
        <v>298</v>
      </c>
      <c r="I721" s="1" t="s">
        <v>36</v>
      </c>
      <c r="J721" s="1" t="s">
        <v>170</v>
      </c>
      <c r="K721" s="1">
        <v>5</v>
      </c>
      <c r="L721" s="1">
        <v>384</v>
      </c>
      <c r="M721" s="1">
        <v>386.3</v>
      </c>
      <c r="N721" s="1">
        <v>22.4</v>
      </c>
      <c r="W721" s="1">
        <v>1.466</v>
      </c>
      <c r="X721" s="1">
        <v>45.122617400000003</v>
      </c>
      <c r="Y721" s="1">
        <v>4691</v>
      </c>
      <c r="Z721" s="1">
        <v>5492</v>
      </c>
      <c r="AA721" s="1">
        <v>6559</v>
      </c>
      <c r="AB721" s="1" t="s">
        <v>77</v>
      </c>
      <c r="AC721" s="1" t="s">
        <v>72</v>
      </c>
      <c r="AD721" s="1">
        <v>88.040999999999997</v>
      </c>
      <c r="AE721" s="1">
        <v>89.441000000000003</v>
      </c>
      <c r="AF721" s="1">
        <v>1.1703885000000001</v>
      </c>
      <c r="AG721" s="1">
        <v>-28.41</v>
      </c>
    </row>
    <row r="722" spans="1:33" x14ac:dyDescent="0.2">
      <c r="A722" s="1" t="s">
        <v>627</v>
      </c>
      <c r="B722" s="1" t="s">
        <v>774</v>
      </c>
      <c r="C722" s="1" t="s">
        <v>775</v>
      </c>
      <c r="D722" s="1">
        <v>148</v>
      </c>
      <c r="E722" s="1" t="s">
        <v>33</v>
      </c>
      <c r="F722" s="1" t="s">
        <v>776</v>
      </c>
      <c r="G722" s="1" t="s">
        <v>171</v>
      </c>
      <c r="H722" s="1" t="s">
        <v>298</v>
      </c>
      <c r="I722" s="1" t="s">
        <v>36</v>
      </c>
      <c r="J722" s="1" t="s">
        <v>172</v>
      </c>
      <c r="K722" s="1">
        <v>1</v>
      </c>
      <c r="L722" s="1">
        <v>23.8</v>
      </c>
      <c r="M722" s="1">
        <v>43.6</v>
      </c>
      <c r="N722" s="1">
        <v>22.1</v>
      </c>
      <c r="O722" s="1">
        <v>3522</v>
      </c>
      <c r="P722" s="1">
        <v>2605</v>
      </c>
      <c r="Q722" s="1" t="s">
        <v>459</v>
      </c>
      <c r="R722" s="1" t="s">
        <v>45</v>
      </c>
      <c r="S722" s="1">
        <v>66.018000000000001</v>
      </c>
      <c r="T722" s="1">
        <v>0.73859039999999998</v>
      </c>
      <c r="U722" s="1">
        <v>-1.1040000000000001</v>
      </c>
      <c r="W722" s="1">
        <v>1.405</v>
      </c>
      <c r="X722" s="1">
        <v>7.0995756999999999</v>
      </c>
      <c r="AE722" s="1">
        <v>66.53</v>
      </c>
    </row>
    <row r="723" spans="1:33" x14ac:dyDescent="0.2">
      <c r="A723" s="1" t="s">
        <v>627</v>
      </c>
      <c r="B723" s="1" t="s">
        <v>774</v>
      </c>
      <c r="C723" s="1" t="s">
        <v>775</v>
      </c>
      <c r="D723" s="1">
        <v>148</v>
      </c>
      <c r="E723" s="1" t="s">
        <v>33</v>
      </c>
      <c r="F723" s="1" t="s">
        <v>776</v>
      </c>
      <c r="G723" s="1" t="s">
        <v>171</v>
      </c>
      <c r="H723" s="1" t="s">
        <v>298</v>
      </c>
      <c r="I723" s="1" t="s">
        <v>36</v>
      </c>
      <c r="J723" s="1" t="s">
        <v>172</v>
      </c>
      <c r="K723" s="1">
        <v>2</v>
      </c>
      <c r="L723" s="1">
        <v>93.9</v>
      </c>
      <c r="M723" s="1">
        <v>113.7</v>
      </c>
      <c r="N723" s="1">
        <v>22.1</v>
      </c>
      <c r="O723" s="1">
        <v>3548</v>
      </c>
      <c r="P723" s="1">
        <v>2620</v>
      </c>
      <c r="Q723" s="1" t="s">
        <v>407</v>
      </c>
      <c r="R723" s="1" t="s">
        <v>80</v>
      </c>
      <c r="S723" s="1">
        <v>66.427000000000007</v>
      </c>
      <c r="T723" s="1">
        <v>0.73851960000000005</v>
      </c>
      <c r="U723" s="1">
        <v>-1.2</v>
      </c>
      <c r="W723" s="1">
        <v>1.405</v>
      </c>
      <c r="X723" s="1">
        <v>7.1435933</v>
      </c>
      <c r="AE723" s="1">
        <v>66.942999999999998</v>
      </c>
    </row>
    <row r="724" spans="1:33" x14ac:dyDescent="0.2">
      <c r="A724" s="1" t="s">
        <v>627</v>
      </c>
      <c r="B724" s="1" t="s">
        <v>774</v>
      </c>
      <c r="C724" s="1" t="s">
        <v>775</v>
      </c>
      <c r="D724" s="1">
        <v>148</v>
      </c>
      <c r="E724" s="1" t="s">
        <v>33</v>
      </c>
      <c r="F724" s="1" t="s">
        <v>776</v>
      </c>
      <c r="G724" s="1" t="s">
        <v>171</v>
      </c>
      <c r="H724" s="1" t="s">
        <v>298</v>
      </c>
      <c r="I724" s="1" t="s">
        <v>36</v>
      </c>
      <c r="J724" s="1" t="s">
        <v>172</v>
      </c>
      <c r="K724" s="1">
        <v>3</v>
      </c>
      <c r="L724" s="1">
        <v>157.30000000000001</v>
      </c>
      <c r="M724" s="1">
        <v>180.1</v>
      </c>
      <c r="N724" s="1">
        <v>69.599999999999994</v>
      </c>
      <c r="O724" s="1">
        <v>6583</v>
      </c>
      <c r="P724" s="1">
        <v>4933</v>
      </c>
      <c r="Q724" s="1" t="s">
        <v>357</v>
      </c>
      <c r="R724" s="1" t="s">
        <v>54</v>
      </c>
      <c r="S724" s="1">
        <v>114.625</v>
      </c>
      <c r="T724" s="1">
        <v>0.74881580000000003</v>
      </c>
      <c r="U724" s="1">
        <v>12.725</v>
      </c>
      <c r="W724" s="1">
        <v>1.405</v>
      </c>
      <c r="X724" s="1">
        <v>12.3325294</v>
      </c>
      <c r="AE724" s="1">
        <v>115.568</v>
      </c>
    </row>
    <row r="725" spans="1:33" x14ac:dyDescent="0.2">
      <c r="A725" s="1" t="s">
        <v>627</v>
      </c>
      <c r="B725" s="1" t="s">
        <v>774</v>
      </c>
      <c r="C725" s="1" t="s">
        <v>775</v>
      </c>
      <c r="D725" s="1">
        <v>148</v>
      </c>
      <c r="E725" s="1" t="s">
        <v>33</v>
      </c>
      <c r="F725" s="1" t="s">
        <v>776</v>
      </c>
      <c r="G725" s="1" t="s">
        <v>171</v>
      </c>
      <c r="H725" s="1" t="s">
        <v>298</v>
      </c>
      <c r="I725" s="1" t="s">
        <v>36</v>
      </c>
      <c r="J725" s="1" t="s">
        <v>172</v>
      </c>
      <c r="K725" s="1">
        <v>4</v>
      </c>
      <c r="L725" s="1">
        <v>271.8</v>
      </c>
      <c r="M725" s="1">
        <v>288.3</v>
      </c>
      <c r="N725" s="1">
        <v>71.099999999999994</v>
      </c>
      <c r="W725" s="1">
        <v>1.405</v>
      </c>
      <c r="X725" s="1">
        <v>44.228610099999997</v>
      </c>
      <c r="Y725" s="1">
        <v>4022</v>
      </c>
      <c r="Z725" s="1">
        <v>4821</v>
      </c>
      <c r="AA725" s="1">
        <v>5710</v>
      </c>
      <c r="AB725" s="1" t="s">
        <v>48</v>
      </c>
      <c r="AC725" s="1" t="s">
        <v>76</v>
      </c>
      <c r="AD725" s="1">
        <v>82.697999999999993</v>
      </c>
      <c r="AE725" s="1">
        <v>84.033000000000001</v>
      </c>
      <c r="AF725" s="1">
        <v>1.1860016</v>
      </c>
      <c r="AG725" s="1">
        <v>-15.205</v>
      </c>
    </row>
    <row r="726" spans="1:33" x14ac:dyDescent="0.2">
      <c r="A726" s="1" t="s">
        <v>627</v>
      </c>
      <c r="B726" s="1" t="s">
        <v>774</v>
      </c>
      <c r="C726" s="1" t="s">
        <v>775</v>
      </c>
      <c r="D726" s="1">
        <v>148</v>
      </c>
      <c r="E726" s="1" t="s">
        <v>33</v>
      </c>
      <c r="F726" s="1" t="s">
        <v>776</v>
      </c>
      <c r="G726" s="1" t="s">
        <v>171</v>
      </c>
      <c r="H726" s="1" t="s">
        <v>298</v>
      </c>
      <c r="I726" s="1" t="s">
        <v>36</v>
      </c>
      <c r="J726" s="1" t="s">
        <v>172</v>
      </c>
      <c r="K726" s="1">
        <v>5</v>
      </c>
      <c r="L726" s="1">
        <v>384.1</v>
      </c>
      <c r="M726" s="1">
        <v>403.6</v>
      </c>
      <c r="N726" s="1">
        <v>22.1</v>
      </c>
      <c r="W726" s="1">
        <v>1.405</v>
      </c>
      <c r="X726" s="1">
        <v>46.8806127</v>
      </c>
      <c r="Y726" s="1">
        <v>4682</v>
      </c>
      <c r="Z726" s="1">
        <v>5483</v>
      </c>
      <c r="AA726" s="1">
        <v>6541</v>
      </c>
      <c r="AB726" s="1" t="s">
        <v>364</v>
      </c>
      <c r="AC726" s="1" t="s">
        <v>371</v>
      </c>
      <c r="AD726" s="1">
        <v>87.665999999999997</v>
      </c>
      <c r="AE726" s="1">
        <v>89.06</v>
      </c>
      <c r="AF726" s="1">
        <v>1.1704175999999999</v>
      </c>
      <c r="AG726" s="1">
        <v>-28.41</v>
      </c>
    </row>
    <row r="727" spans="1:33" x14ac:dyDescent="0.2">
      <c r="A727" s="1" t="s">
        <v>627</v>
      </c>
      <c r="B727" s="1" t="s">
        <v>777</v>
      </c>
      <c r="C727" s="1" t="s">
        <v>778</v>
      </c>
      <c r="D727" s="1">
        <v>149</v>
      </c>
      <c r="E727" s="1" t="s">
        <v>33</v>
      </c>
      <c r="F727" s="1" t="s">
        <v>61</v>
      </c>
      <c r="G727" s="1" t="s">
        <v>173</v>
      </c>
      <c r="H727" s="1" t="s">
        <v>298</v>
      </c>
      <c r="I727" s="1" t="s">
        <v>36</v>
      </c>
      <c r="J727" s="1" t="s">
        <v>174</v>
      </c>
      <c r="K727" s="1">
        <v>1</v>
      </c>
      <c r="L727" s="1">
        <v>23.8</v>
      </c>
      <c r="M727" s="1">
        <v>43.6</v>
      </c>
      <c r="N727" s="1">
        <v>22.1</v>
      </c>
      <c r="O727" s="1">
        <v>3516</v>
      </c>
      <c r="P727" s="1">
        <v>2600</v>
      </c>
      <c r="Q727" s="1" t="s">
        <v>531</v>
      </c>
      <c r="R727" s="1" t="s">
        <v>45</v>
      </c>
      <c r="S727" s="1">
        <v>65.951999999999998</v>
      </c>
      <c r="T727" s="1">
        <v>0.73857569999999995</v>
      </c>
      <c r="U727" s="1">
        <v>-1.165</v>
      </c>
      <c r="W727" s="1">
        <v>1.4870000000000001</v>
      </c>
      <c r="X727" s="1">
        <v>6.7013780000000001</v>
      </c>
      <c r="AE727" s="1">
        <v>66.463999999999999</v>
      </c>
    </row>
    <row r="728" spans="1:33" x14ac:dyDescent="0.2">
      <c r="A728" s="1" t="s">
        <v>627</v>
      </c>
      <c r="B728" s="1" t="s">
        <v>777</v>
      </c>
      <c r="C728" s="1" t="s">
        <v>778</v>
      </c>
      <c r="D728" s="1">
        <v>149</v>
      </c>
      <c r="E728" s="1" t="s">
        <v>33</v>
      </c>
      <c r="F728" s="1" t="s">
        <v>61</v>
      </c>
      <c r="G728" s="1" t="s">
        <v>173</v>
      </c>
      <c r="H728" s="1" t="s">
        <v>298</v>
      </c>
      <c r="I728" s="1" t="s">
        <v>36</v>
      </c>
      <c r="J728" s="1" t="s">
        <v>174</v>
      </c>
      <c r="K728" s="1">
        <v>2</v>
      </c>
      <c r="L728" s="1">
        <v>93.8</v>
      </c>
      <c r="M728" s="1">
        <v>113.6</v>
      </c>
      <c r="N728" s="1">
        <v>22.1</v>
      </c>
      <c r="O728" s="1">
        <v>3562</v>
      </c>
      <c r="P728" s="1">
        <v>2634</v>
      </c>
      <c r="Q728" s="1" t="s">
        <v>394</v>
      </c>
      <c r="R728" s="1" t="s">
        <v>80</v>
      </c>
      <c r="S728" s="1">
        <v>66.343000000000004</v>
      </c>
      <c r="T728" s="1">
        <v>0.73854940000000002</v>
      </c>
      <c r="U728" s="1">
        <v>-1.2</v>
      </c>
      <c r="W728" s="1">
        <v>1.4870000000000001</v>
      </c>
      <c r="X728" s="1">
        <v>6.7411595999999996</v>
      </c>
      <c r="AE728" s="1">
        <v>66.858000000000004</v>
      </c>
    </row>
    <row r="729" spans="1:33" x14ac:dyDescent="0.2">
      <c r="A729" s="1" t="s">
        <v>627</v>
      </c>
      <c r="B729" s="1" t="s">
        <v>777</v>
      </c>
      <c r="C729" s="1" t="s">
        <v>778</v>
      </c>
      <c r="D729" s="1">
        <v>149</v>
      </c>
      <c r="E729" s="1" t="s">
        <v>33</v>
      </c>
      <c r="F729" s="1" t="s">
        <v>61</v>
      </c>
      <c r="G729" s="1" t="s">
        <v>173</v>
      </c>
      <c r="H729" s="1" t="s">
        <v>298</v>
      </c>
      <c r="I729" s="1" t="s">
        <v>36</v>
      </c>
      <c r="J729" s="1" t="s">
        <v>174</v>
      </c>
      <c r="K729" s="1">
        <v>3</v>
      </c>
      <c r="L729" s="1">
        <v>157.5</v>
      </c>
      <c r="M729" s="1">
        <v>180</v>
      </c>
      <c r="N729" s="1">
        <v>68.400000000000006</v>
      </c>
      <c r="O729" s="1">
        <v>5675</v>
      </c>
      <c r="P729" s="1">
        <v>4400</v>
      </c>
      <c r="Q729" s="1" t="s">
        <v>325</v>
      </c>
      <c r="R729" s="1" t="s">
        <v>53</v>
      </c>
      <c r="S729" s="1">
        <v>98.147999999999996</v>
      </c>
      <c r="T729" s="1">
        <v>0.77460370000000001</v>
      </c>
      <c r="U729" s="1">
        <v>47.558999999999997</v>
      </c>
      <c r="W729" s="1">
        <v>1.4870000000000001</v>
      </c>
      <c r="X729" s="1">
        <v>9.9805498000000004</v>
      </c>
      <c r="AE729" s="1">
        <v>98.986000000000004</v>
      </c>
    </row>
    <row r="730" spans="1:33" x14ac:dyDescent="0.2">
      <c r="A730" s="1" t="s">
        <v>627</v>
      </c>
      <c r="B730" s="1" t="s">
        <v>777</v>
      </c>
      <c r="C730" s="1" t="s">
        <v>778</v>
      </c>
      <c r="D730" s="1">
        <v>149</v>
      </c>
      <c r="E730" s="1" t="s">
        <v>33</v>
      </c>
      <c r="F730" s="1" t="s">
        <v>61</v>
      </c>
      <c r="G730" s="1" t="s">
        <v>173</v>
      </c>
      <c r="H730" s="1" t="s">
        <v>298</v>
      </c>
      <c r="I730" s="1" t="s">
        <v>36</v>
      </c>
      <c r="J730" s="1" t="s">
        <v>174</v>
      </c>
      <c r="K730" s="1">
        <v>4</v>
      </c>
      <c r="L730" s="1">
        <v>271.8</v>
      </c>
      <c r="M730" s="1">
        <v>288.10000000000002</v>
      </c>
      <c r="N730" s="1">
        <v>71.400000000000006</v>
      </c>
      <c r="W730" s="1">
        <v>1.4870000000000001</v>
      </c>
      <c r="X730" s="1">
        <v>42.736080800000003</v>
      </c>
      <c r="Y730" s="1">
        <v>4114</v>
      </c>
      <c r="Z730" s="1">
        <v>5192</v>
      </c>
      <c r="AA730" s="1">
        <v>5844</v>
      </c>
      <c r="AB730" s="1" t="s">
        <v>41</v>
      </c>
      <c r="AC730" s="1" t="s">
        <v>82</v>
      </c>
      <c r="AD730" s="1">
        <v>84.518000000000001</v>
      </c>
      <c r="AE730" s="1">
        <v>85.930999999999997</v>
      </c>
      <c r="AF730" s="1">
        <v>1.2449215</v>
      </c>
      <c r="AG730" s="1">
        <v>37.326999999999998</v>
      </c>
    </row>
    <row r="731" spans="1:33" x14ac:dyDescent="0.2">
      <c r="A731" s="1" t="s">
        <v>627</v>
      </c>
      <c r="B731" s="1" t="s">
        <v>777</v>
      </c>
      <c r="C731" s="1" t="s">
        <v>778</v>
      </c>
      <c r="D731" s="1">
        <v>149</v>
      </c>
      <c r="E731" s="1" t="s">
        <v>33</v>
      </c>
      <c r="F731" s="1" t="s">
        <v>61</v>
      </c>
      <c r="G731" s="1" t="s">
        <v>173</v>
      </c>
      <c r="H731" s="1" t="s">
        <v>298</v>
      </c>
      <c r="I731" s="1" t="s">
        <v>36</v>
      </c>
      <c r="J731" s="1" t="s">
        <v>174</v>
      </c>
      <c r="K731" s="1">
        <v>5</v>
      </c>
      <c r="L731" s="1">
        <v>384</v>
      </c>
      <c r="M731" s="1">
        <v>387.1</v>
      </c>
      <c r="N731" s="1">
        <v>22.4</v>
      </c>
      <c r="W731" s="1">
        <v>1.4870000000000001</v>
      </c>
      <c r="X731" s="1">
        <v>44.3813757</v>
      </c>
      <c r="Y731" s="1">
        <v>4687</v>
      </c>
      <c r="Z731" s="1">
        <v>5486</v>
      </c>
      <c r="AA731" s="1">
        <v>6553</v>
      </c>
      <c r="AB731" s="1" t="s">
        <v>87</v>
      </c>
      <c r="AC731" s="1" t="s">
        <v>72</v>
      </c>
      <c r="AD731" s="1">
        <v>87.835999999999999</v>
      </c>
      <c r="AE731" s="1">
        <v>89.231999999999999</v>
      </c>
      <c r="AF731" s="1">
        <v>1.1704053000000001</v>
      </c>
      <c r="AG731" s="1">
        <v>-28.41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1"/>
  <sheetViews>
    <sheetView workbookViewId="0">
      <pane xSplit="11" ySplit="2" topLeftCell="U3" activePane="bottomRight" state="frozen"/>
      <selection pane="topRight" activeCell="L1" sqref="L1"/>
      <selection pane="bottomLeft" activeCell="A3" sqref="A3"/>
      <selection pane="bottomRight" activeCell="V147" sqref="V147"/>
    </sheetView>
  </sheetViews>
  <sheetFormatPr defaultRowHeight="12.75" x14ac:dyDescent="0.2"/>
  <cols>
    <col min="6" max="6" width="15" customWidth="1"/>
    <col min="23" max="23" width="12.7109375" customWidth="1"/>
    <col min="24" max="24" width="12.85546875" customWidth="1"/>
    <col min="25" max="25" width="12.42578125" customWidth="1"/>
    <col min="26" max="27" width="17.5703125" style="6" customWidth="1"/>
    <col min="28" max="28" width="9.140625" style="6"/>
    <col min="29" max="29" width="12.5703125" style="6" customWidth="1"/>
    <col min="30" max="30" width="9.140625" style="6"/>
  </cols>
  <sheetData>
    <row r="1" spans="1: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30</v>
      </c>
      <c r="U1" s="1" t="s">
        <v>30</v>
      </c>
      <c r="V1" s="1" t="s">
        <v>30</v>
      </c>
      <c r="W1" s="1" t="s">
        <v>19</v>
      </c>
      <c r="X1" s="1" t="s">
        <v>20</v>
      </c>
      <c r="Y1" s="1" t="s">
        <v>20</v>
      </c>
      <c r="Z1" s="18" t="s">
        <v>265</v>
      </c>
      <c r="AA1" s="18" t="s">
        <v>20</v>
      </c>
      <c r="AB1" s="18" t="s">
        <v>22</v>
      </c>
      <c r="AC1" s="18" t="s">
        <v>287</v>
      </c>
      <c r="AD1" s="6" t="s">
        <v>287</v>
      </c>
    </row>
    <row r="2" spans="1:3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 t="s">
        <v>34</v>
      </c>
      <c r="V2" s="2" t="s">
        <v>264</v>
      </c>
      <c r="W2" s="1"/>
      <c r="X2" s="1"/>
      <c r="Y2" s="2" t="s">
        <v>34</v>
      </c>
      <c r="Z2" s="3" t="s">
        <v>266</v>
      </c>
      <c r="AA2" s="3" t="s">
        <v>267</v>
      </c>
      <c r="AB2" s="18"/>
      <c r="AC2" s="18" t="s">
        <v>624</v>
      </c>
      <c r="AD2" s="6" t="s">
        <v>341</v>
      </c>
    </row>
    <row r="3" spans="1:30" x14ac:dyDescent="0.2">
      <c r="A3" s="1"/>
      <c r="B3" s="1"/>
      <c r="C3" s="1"/>
      <c r="D3" s="1"/>
      <c r="E3" s="1"/>
      <c r="F3" s="1" t="s">
        <v>34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AB3" s="1"/>
      <c r="AC3" s="18"/>
    </row>
    <row r="4" spans="1:30" x14ac:dyDescent="0.2">
      <c r="A4" s="1"/>
      <c r="B4" s="1"/>
      <c r="C4" s="1"/>
      <c r="D4" s="1"/>
      <c r="E4" s="1"/>
      <c r="F4" s="1" t="s">
        <v>34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AB4" s="1"/>
      <c r="AC4" s="18"/>
    </row>
    <row r="5" spans="1:30" x14ac:dyDescent="0.2">
      <c r="A5" s="1" t="s">
        <v>342</v>
      </c>
      <c r="B5" s="1" t="s">
        <v>347</v>
      </c>
      <c r="C5" s="1" t="s">
        <v>348</v>
      </c>
      <c r="D5" s="1">
        <v>3</v>
      </c>
      <c r="E5" s="1" t="s">
        <v>49</v>
      </c>
      <c r="F5" s="1" t="s">
        <v>50</v>
      </c>
      <c r="G5" s="1" t="s">
        <v>51</v>
      </c>
      <c r="H5" s="1" t="s">
        <v>298</v>
      </c>
      <c r="I5" s="1" t="s">
        <v>36</v>
      </c>
      <c r="J5" s="1" t="s">
        <v>52</v>
      </c>
      <c r="K5" s="1">
        <v>3</v>
      </c>
      <c r="L5" s="1">
        <v>157.69999999999999</v>
      </c>
      <c r="M5" s="1">
        <v>180.2</v>
      </c>
      <c r="N5" s="1">
        <v>70.400000000000006</v>
      </c>
      <c r="O5" s="1">
        <v>7157</v>
      </c>
      <c r="P5" s="1">
        <v>5319</v>
      </c>
      <c r="Q5" s="1" t="s">
        <v>320</v>
      </c>
      <c r="R5" s="1" t="s">
        <v>263</v>
      </c>
      <c r="S5" s="1">
        <v>125.538</v>
      </c>
      <c r="T5" s="1">
        <v>126.548</v>
      </c>
      <c r="U5" s="1"/>
      <c r="V5" s="1">
        <v>126.548</v>
      </c>
      <c r="W5" s="1">
        <v>0.7423206</v>
      </c>
      <c r="X5" s="1">
        <v>3.23</v>
      </c>
      <c r="Y5" s="1"/>
      <c r="Z5" s="14">
        <f>(V5*X5-(U5*Y5))/(V5-U5)</f>
        <v>3.23</v>
      </c>
      <c r="AA5" s="14">
        <f>Z5+(3.2-((V5*$Z$219+$Z$220)))</f>
        <v>3.2497898212982346</v>
      </c>
      <c r="AB5" s="1">
        <v>1.9930000000000001</v>
      </c>
      <c r="AC5" s="22">
        <f>(($AC$219*V5)+$AC$220)/AB5/10</f>
        <v>9.4697270380190801</v>
      </c>
      <c r="AD5" s="23">
        <v>9.52</v>
      </c>
    </row>
    <row r="6" spans="1:30" x14ac:dyDescent="0.2">
      <c r="A6" s="1" t="s">
        <v>342</v>
      </c>
      <c r="B6" s="1" t="s">
        <v>349</v>
      </c>
      <c r="C6" s="1" t="s">
        <v>350</v>
      </c>
      <c r="D6" s="1">
        <v>4</v>
      </c>
      <c r="E6" s="1" t="s">
        <v>33</v>
      </c>
      <c r="F6" s="1" t="s">
        <v>56</v>
      </c>
      <c r="G6" s="1" t="s">
        <v>57</v>
      </c>
      <c r="H6" s="1" t="s">
        <v>298</v>
      </c>
      <c r="I6" s="1" t="s">
        <v>36</v>
      </c>
      <c r="J6" s="1" t="s">
        <v>58</v>
      </c>
      <c r="K6" s="1">
        <v>3</v>
      </c>
      <c r="L6" s="1">
        <v>157.69999999999999</v>
      </c>
      <c r="M6" s="1">
        <v>180.2</v>
      </c>
      <c r="N6" s="1">
        <v>67.099999999999994</v>
      </c>
      <c r="O6" s="1">
        <v>4531</v>
      </c>
      <c r="P6" s="1">
        <v>3340</v>
      </c>
      <c r="Q6" s="1" t="s">
        <v>326</v>
      </c>
      <c r="R6" s="1" t="s">
        <v>75</v>
      </c>
      <c r="S6" s="1">
        <v>80.058999999999997</v>
      </c>
      <c r="T6" s="1">
        <v>80.703999999999994</v>
      </c>
      <c r="U6" s="1"/>
      <c r="V6" s="1">
        <v>80.703999999999994</v>
      </c>
      <c r="W6" s="1">
        <v>0.73646210000000001</v>
      </c>
      <c r="X6" s="1">
        <v>-4.7009999999999996</v>
      </c>
      <c r="Y6" s="1"/>
      <c r="Z6" s="14">
        <f t="shared" ref="Z6:Z69" si="0">(V6*X6-(U6*Y6))/(V6-U6)</f>
        <v>-4.7009999999999996</v>
      </c>
      <c r="AA6" s="14">
        <f t="shared" ref="AA6:AA69" si="1">Z6+(3.2-((V6*$Z$219+$Z$220)))</f>
        <v>-4.694658198836386</v>
      </c>
      <c r="AB6" s="1">
        <v>1.28</v>
      </c>
      <c r="AC6" s="22">
        <f t="shared" ref="AC6:AC69" si="2">(($AC$219*V6)+$AC$220)/AB6/10</f>
        <v>9.4000009000920759</v>
      </c>
      <c r="AD6" s="23">
        <v>9.4531098</v>
      </c>
    </row>
    <row r="7" spans="1:30" x14ac:dyDescent="0.2">
      <c r="A7" s="1" t="s">
        <v>342</v>
      </c>
      <c r="B7" s="1" t="s">
        <v>352</v>
      </c>
      <c r="C7" s="1" t="s">
        <v>353</v>
      </c>
      <c r="D7" s="1">
        <v>5</v>
      </c>
      <c r="E7" s="1" t="s">
        <v>33</v>
      </c>
      <c r="F7" s="1" t="s">
        <v>61</v>
      </c>
      <c r="G7" s="1" t="s">
        <v>62</v>
      </c>
      <c r="H7" s="1" t="s">
        <v>298</v>
      </c>
      <c r="I7" s="1" t="s">
        <v>36</v>
      </c>
      <c r="J7" s="1" t="s">
        <v>63</v>
      </c>
      <c r="K7" s="1">
        <v>3</v>
      </c>
      <c r="L7" s="1">
        <v>157.9</v>
      </c>
      <c r="M7" s="1">
        <v>180.4</v>
      </c>
      <c r="N7" s="1">
        <v>67.8</v>
      </c>
      <c r="O7" s="1">
        <v>5691</v>
      </c>
      <c r="P7" s="1">
        <v>4416</v>
      </c>
      <c r="Q7" s="1" t="s">
        <v>323</v>
      </c>
      <c r="R7" s="1" t="s">
        <v>38</v>
      </c>
      <c r="S7" s="1">
        <v>98.962999999999994</v>
      </c>
      <c r="T7" s="1">
        <v>99.796000000000006</v>
      </c>
      <c r="U7" s="1"/>
      <c r="V7" s="1">
        <v>99.796000000000006</v>
      </c>
      <c r="W7" s="1">
        <v>0.77505919999999995</v>
      </c>
      <c r="X7" s="1">
        <v>47.512999999999998</v>
      </c>
      <c r="Y7" s="1"/>
      <c r="Z7" s="14">
        <f t="shared" si="0"/>
        <v>47.512999999999998</v>
      </c>
      <c r="AA7" s="14">
        <f t="shared" si="1"/>
        <v>47.5249423072366</v>
      </c>
      <c r="AB7" s="1">
        <v>1.5309999999999999</v>
      </c>
      <c r="AC7" s="22">
        <f t="shared" si="2"/>
        <v>9.7198197072175283</v>
      </c>
      <c r="AD7" s="23">
        <v>9.7730516999999999</v>
      </c>
    </row>
    <row r="8" spans="1:30" x14ac:dyDescent="0.2">
      <c r="A8" s="1" t="s">
        <v>342</v>
      </c>
      <c r="B8" s="1" t="s">
        <v>355</v>
      </c>
      <c r="C8" s="1" t="s">
        <v>356</v>
      </c>
      <c r="D8" s="1">
        <v>6</v>
      </c>
      <c r="E8" s="1" t="s">
        <v>33</v>
      </c>
      <c r="F8" s="1" t="s">
        <v>50</v>
      </c>
      <c r="G8" s="1" t="s">
        <v>64</v>
      </c>
      <c r="H8" s="1" t="s">
        <v>298</v>
      </c>
      <c r="I8" s="1" t="s">
        <v>36</v>
      </c>
      <c r="J8" s="1" t="s">
        <v>65</v>
      </c>
      <c r="K8" s="1">
        <v>3</v>
      </c>
      <c r="L8" s="1">
        <v>158.69999999999999</v>
      </c>
      <c r="M8" s="1">
        <v>179.9</v>
      </c>
      <c r="N8" s="1">
        <v>60.9</v>
      </c>
      <c r="O8" s="1">
        <v>1760</v>
      </c>
      <c r="P8" s="1">
        <v>1308</v>
      </c>
      <c r="Q8" s="1" t="s">
        <v>326</v>
      </c>
      <c r="R8" s="1" t="s">
        <v>75</v>
      </c>
      <c r="S8" s="1">
        <v>30.888999999999999</v>
      </c>
      <c r="T8" s="1">
        <v>31.143999999999998</v>
      </c>
      <c r="U8" s="1"/>
      <c r="V8" s="1">
        <v>31.143999999999998</v>
      </c>
      <c r="W8" s="1">
        <v>0.74211210000000005</v>
      </c>
      <c r="X8" s="1">
        <v>3.073</v>
      </c>
      <c r="Y8" s="1"/>
      <c r="Z8" s="14">
        <f t="shared" si="0"/>
        <v>3.073</v>
      </c>
      <c r="AA8" s="14">
        <f t="shared" si="1"/>
        <v>3.0648037181457295</v>
      </c>
      <c r="AB8" s="1">
        <v>0.49399999999999999</v>
      </c>
      <c r="AC8" s="22">
        <f t="shared" si="2"/>
        <v>9.3852400877642062</v>
      </c>
      <c r="AD8" s="23">
        <v>9.4523243000000008</v>
      </c>
    </row>
    <row r="9" spans="1:30" x14ac:dyDescent="0.2">
      <c r="A9" s="1" t="s">
        <v>342</v>
      </c>
      <c r="B9" s="1" t="s">
        <v>359</v>
      </c>
      <c r="C9" s="1" t="s">
        <v>360</v>
      </c>
      <c r="D9" s="1">
        <v>7</v>
      </c>
      <c r="E9" s="1" t="s">
        <v>33</v>
      </c>
      <c r="F9" s="1" t="s">
        <v>68</v>
      </c>
      <c r="G9" s="1" t="s">
        <v>69</v>
      </c>
      <c r="H9" s="1" t="s">
        <v>298</v>
      </c>
      <c r="I9" s="1" t="s">
        <v>36</v>
      </c>
      <c r="J9" s="1" t="s">
        <v>70</v>
      </c>
      <c r="K9" s="1">
        <v>3</v>
      </c>
      <c r="L9" s="1">
        <v>158.30000000000001</v>
      </c>
      <c r="M9" s="1">
        <v>180.6</v>
      </c>
      <c r="N9" s="1">
        <v>65.599999999999994</v>
      </c>
      <c r="O9" s="1">
        <v>4049</v>
      </c>
      <c r="P9" s="1">
        <v>3023</v>
      </c>
      <c r="Q9" s="1" t="s">
        <v>320</v>
      </c>
      <c r="R9" s="1" t="s">
        <v>263</v>
      </c>
      <c r="S9" s="1">
        <v>70.259</v>
      </c>
      <c r="T9" s="1">
        <v>70.834000000000003</v>
      </c>
      <c r="U9" s="1"/>
      <c r="V9" s="1">
        <v>70.834000000000003</v>
      </c>
      <c r="W9" s="1">
        <v>0.74585559999999995</v>
      </c>
      <c r="X9" s="1">
        <v>7.9370000000000003</v>
      </c>
      <c r="Y9" s="1"/>
      <c r="Z9" s="14">
        <f t="shared" si="0"/>
        <v>7.9370000000000003</v>
      </c>
      <c r="AA9" s="14">
        <f t="shared" si="1"/>
        <v>7.9404465049693744</v>
      </c>
      <c r="AB9" s="1">
        <v>1.06</v>
      </c>
      <c r="AC9" s="22">
        <f t="shared" si="2"/>
        <v>9.9614435645506241</v>
      </c>
      <c r="AD9" s="23">
        <v>10.019016300000001</v>
      </c>
    </row>
    <row r="10" spans="1:30" x14ac:dyDescent="0.2">
      <c r="A10" s="1" t="s">
        <v>342</v>
      </c>
      <c r="B10" s="1" t="s">
        <v>361</v>
      </c>
      <c r="C10" s="1" t="s">
        <v>362</v>
      </c>
      <c r="D10" s="1">
        <v>8</v>
      </c>
      <c r="E10" s="1" t="s">
        <v>33</v>
      </c>
      <c r="F10" s="1" t="s">
        <v>363</v>
      </c>
      <c r="G10" s="1" t="s">
        <v>73</v>
      </c>
      <c r="H10" s="1" t="s">
        <v>298</v>
      </c>
      <c r="I10" s="1" t="s">
        <v>36</v>
      </c>
      <c r="J10" s="1" t="s">
        <v>74</v>
      </c>
      <c r="K10" s="1">
        <v>3</v>
      </c>
      <c r="L10" s="1">
        <v>158.80000000000001</v>
      </c>
      <c r="M10" s="1">
        <v>180.3</v>
      </c>
      <c r="N10" s="1">
        <v>63.1</v>
      </c>
      <c r="O10" s="1">
        <v>2662</v>
      </c>
      <c r="P10" s="1">
        <v>2145</v>
      </c>
      <c r="Q10" s="1" t="s">
        <v>323</v>
      </c>
      <c r="R10" s="1" t="s">
        <v>262</v>
      </c>
      <c r="S10" s="1">
        <v>46.71</v>
      </c>
      <c r="T10" s="1">
        <v>47.122</v>
      </c>
      <c r="U10" s="1"/>
      <c r="V10" s="1">
        <v>47.122</v>
      </c>
      <c r="W10" s="1">
        <v>0.80503429999999998</v>
      </c>
      <c r="X10" s="1">
        <v>87.965000000000003</v>
      </c>
      <c r="Y10" s="1"/>
      <c r="Z10" s="14">
        <f t="shared" si="0"/>
        <v>87.965000000000003</v>
      </c>
      <c r="AA10" s="14">
        <f t="shared" si="1"/>
        <v>87.961490753869299</v>
      </c>
      <c r="AB10" s="1">
        <v>0.81499999999999995</v>
      </c>
      <c r="AC10" s="22">
        <f t="shared" si="2"/>
        <v>8.6143047759281473</v>
      </c>
      <c r="AD10" s="23">
        <v>8.6687908999999994</v>
      </c>
    </row>
    <row r="11" spans="1:30" x14ac:dyDescent="0.2">
      <c r="A11" s="1" t="s">
        <v>342</v>
      </c>
      <c r="B11" s="1" t="s">
        <v>365</v>
      </c>
      <c r="C11" s="1" t="s">
        <v>366</v>
      </c>
      <c r="D11" s="1">
        <v>9</v>
      </c>
      <c r="E11" s="1" t="s">
        <v>33</v>
      </c>
      <c r="F11" s="1" t="s">
        <v>367</v>
      </c>
      <c r="G11" s="1" t="s">
        <v>78</v>
      </c>
      <c r="H11" s="1" t="s">
        <v>298</v>
      </c>
      <c r="I11" s="1" t="s">
        <v>36</v>
      </c>
      <c r="J11" s="1" t="s">
        <v>79</v>
      </c>
      <c r="K11" s="1">
        <v>3</v>
      </c>
      <c r="L11" s="1">
        <v>159.4</v>
      </c>
      <c r="M11" s="1">
        <v>181.2</v>
      </c>
      <c r="N11" s="1">
        <v>65.099999999999994</v>
      </c>
      <c r="O11" s="1">
        <v>4229</v>
      </c>
      <c r="P11" s="1">
        <v>3268</v>
      </c>
      <c r="Q11" s="1" t="s">
        <v>320</v>
      </c>
      <c r="R11" s="1" t="s">
        <v>263</v>
      </c>
      <c r="S11" s="1">
        <v>72.385000000000005</v>
      </c>
      <c r="T11" s="1">
        <v>72.995000000000005</v>
      </c>
      <c r="U11" s="1"/>
      <c r="V11" s="1">
        <v>72.995000000000005</v>
      </c>
      <c r="W11" s="1">
        <v>0.77188999999999997</v>
      </c>
      <c r="X11" s="1">
        <v>43.28</v>
      </c>
      <c r="Y11" s="1"/>
      <c r="Z11" s="14">
        <f t="shared" si="0"/>
        <v>43.28</v>
      </c>
      <c r="AA11" s="14">
        <f t="shared" si="1"/>
        <v>43.284080419364081</v>
      </c>
      <c r="AB11" s="1">
        <v>1.38</v>
      </c>
      <c r="AC11" s="22">
        <f t="shared" si="2"/>
        <v>7.8852245154541452</v>
      </c>
      <c r="AD11" s="23">
        <v>7.9306023000000003</v>
      </c>
    </row>
    <row r="12" spans="1:30" x14ac:dyDescent="0.2">
      <c r="A12" s="1" t="s">
        <v>342</v>
      </c>
      <c r="B12" s="1" t="s">
        <v>368</v>
      </c>
      <c r="C12" s="1" t="s">
        <v>369</v>
      </c>
      <c r="D12" s="1">
        <v>10</v>
      </c>
      <c r="E12" s="1" t="s">
        <v>33</v>
      </c>
      <c r="F12" s="1" t="s">
        <v>370</v>
      </c>
      <c r="G12" s="1" t="s">
        <v>83</v>
      </c>
      <c r="H12" s="1" t="s">
        <v>298</v>
      </c>
      <c r="I12" s="1" t="s">
        <v>36</v>
      </c>
      <c r="J12" s="1" t="s">
        <v>84</v>
      </c>
      <c r="K12" s="1">
        <v>3</v>
      </c>
      <c r="L12" s="1">
        <v>158.5</v>
      </c>
      <c r="M12" s="1">
        <v>180.7</v>
      </c>
      <c r="N12" s="1">
        <v>68.400000000000006</v>
      </c>
      <c r="O12" s="1">
        <v>6440</v>
      </c>
      <c r="P12" s="1">
        <v>4848</v>
      </c>
      <c r="Q12" s="1" t="s">
        <v>313</v>
      </c>
      <c r="R12" s="1" t="s">
        <v>262</v>
      </c>
      <c r="S12" s="1">
        <v>110.751</v>
      </c>
      <c r="T12" s="1">
        <v>111.66200000000001</v>
      </c>
      <c r="U12" s="1"/>
      <c r="V12" s="1">
        <v>111.66200000000001</v>
      </c>
      <c r="W12" s="1">
        <v>0.75202630000000004</v>
      </c>
      <c r="X12" s="1">
        <v>16.395</v>
      </c>
      <c r="Y12" s="1"/>
      <c r="Z12" s="14">
        <f t="shared" si="0"/>
        <v>16.395</v>
      </c>
      <c r="AA12" s="14">
        <f t="shared" si="1"/>
        <v>16.410423116217437</v>
      </c>
      <c r="AB12" s="1">
        <v>1.4139999999999999</v>
      </c>
      <c r="AC12" s="22">
        <f t="shared" si="2"/>
        <v>11.776359360156444</v>
      </c>
      <c r="AD12" s="23">
        <v>11.839832599999999</v>
      </c>
    </row>
    <row r="13" spans="1:30" x14ac:dyDescent="0.2">
      <c r="A13" s="1" t="s">
        <v>342</v>
      </c>
      <c r="B13" s="1" t="s">
        <v>372</v>
      </c>
      <c r="C13" s="1" t="s">
        <v>373</v>
      </c>
      <c r="D13" s="1">
        <v>11</v>
      </c>
      <c r="E13" s="1" t="s">
        <v>33</v>
      </c>
      <c r="F13" s="1" t="s">
        <v>374</v>
      </c>
      <c r="G13" s="1" t="s">
        <v>85</v>
      </c>
      <c r="H13" s="1" t="s">
        <v>298</v>
      </c>
      <c r="I13" s="1" t="s">
        <v>36</v>
      </c>
      <c r="J13" s="1" t="s">
        <v>86</v>
      </c>
      <c r="K13" s="1">
        <v>3</v>
      </c>
      <c r="L13" s="1">
        <v>158.19999999999999</v>
      </c>
      <c r="M13" s="1">
        <v>180.7</v>
      </c>
      <c r="N13" s="1">
        <v>68.599999999999994</v>
      </c>
      <c r="O13" s="1">
        <v>6973</v>
      </c>
      <c r="P13" s="1">
        <v>5250</v>
      </c>
      <c r="Q13" s="1" t="s">
        <v>323</v>
      </c>
      <c r="R13" s="1" t="s">
        <v>38</v>
      </c>
      <c r="S13" s="1">
        <v>119.175</v>
      </c>
      <c r="T13" s="1">
        <v>120.155</v>
      </c>
      <c r="U13" s="1"/>
      <c r="V13" s="1">
        <v>120.155</v>
      </c>
      <c r="W13" s="1">
        <v>0.75209499999999996</v>
      </c>
      <c r="X13" s="1">
        <v>16.478999999999999</v>
      </c>
      <c r="Y13" s="1"/>
      <c r="Z13" s="14">
        <f t="shared" si="0"/>
        <v>16.478999999999999</v>
      </c>
      <c r="AA13" s="14">
        <f t="shared" si="1"/>
        <v>16.496914478991265</v>
      </c>
      <c r="AB13" s="1">
        <v>1.52</v>
      </c>
      <c r="AC13" s="22">
        <f t="shared" si="2"/>
        <v>11.788919383206217</v>
      </c>
      <c r="AD13" s="23">
        <v>11.8519513</v>
      </c>
    </row>
    <row r="14" spans="1:30" x14ac:dyDescent="0.2">
      <c r="A14" s="1" t="s">
        <v>342</v>
      </c>
      <c r="B14" s="1" t="s">
        <v>376</v>
      </c>
      <c r="C14" s="1" t="s">
        <v>377</v>
      </c>
      <c r="D14" s="1">
        <v>12</v>
      </c>
      <c r="E14" s="1" t="s">
        <v>33</v>
      </c>
      <c r="F14" s="1" t="s">
        <v>378</v>
      </c>
      <c r="G14" s="1" t="s">
        <v>88</v>
      </c>
      <c r="H14" s="1" t="s">
        <v>298</v>
      </c>
      <c r="I14" s="1" t="s">
        <v>36</v>
      </c>
      <c r="J14" s="1" t="s">
        <v>89</v>
      </c>
      <c r="K14" s="1">
        <v>3</v>
      </c>
      <c r="L14" s="1">
        <v>159.19999999999999</v>
      </c>
      <c r="M14" s="1">
        <v>180.2</v>
      </c>
      <c r="N14" s="1">
        <v>61.4</v>
      </c>
      <c r="O14" s="1">
        <v>1975</v>
      </c>
      <c r="P14" s="1">
        <v>1581</v>
      </c>
      <c r="Q14" s="1" t="s">
        <v>323</v>
      </c>
      <c r="R14" s="1" t="s">
        <v>38</v>
      </c>
      <c r="S14" s="1">
        <v>34.674999999999997</v>
      </c>
      <c r="T14" s="1">
        <v>34.984000000000002</v>
      </c>
      <c r="U14" s="1"/>
      <c r="V14" s="1">
        <v>34.984000000000002</v>
      </c>
      <c r="W14" s="1">
        <v>0.79949720000000002</v>
      </c>
      <c r="X14" s="1">
        <v>80.596999999999994</v>
      </c>
      <c r="Y14" s="1"/>
      <c r="Z14" s="14">
        <f t="shared" si="0"/>
        <v>80.596999999999994</v>
      </c>
      <c r="AA14" s="14">
        <f t="shared" si="1"/>
        <v>80.58993015557084</v>
      </c>
      <c r="AB14" s="1">
        <v>0.625</v>
      </c>
      <c r="AC14" s="22">
        <f t="shared" si="2"/>
        <v>8.3349447544647912</v>
      </c>
      <c r="AD14" s="23">
        <v>8.3921969999999995</v>
      </c>
    </row>
    <row r="15" spans="1:30" x14ac:dyDescent="0.2">
      <c r="A15" s="1" t="s">
        <v>342</v>
      </c>
      <c r="B15" s="1" t="s">
        <v>379</v>
      </c>
      <c r="C15" s="1" t="s">
        <v>380</v>
      </c>
      <c r="D15" s="1">
        <v>13</v>
      </c>
      <c r="E15" s="1" t="s">
        <v>33</v>
      </c>
      <c r="F15" s="1" t="s">
        <v>381</v>
      </c>
      <c r="G15" s="1" t="s">
        <v>90</v>
      </c>
      <c r="H15" s="1" t="s">
        <v>298</v>
      </c>
      <c r="I15" s="1" t="s">
        <v>36</v>
      </c>
      <c r="J15" s="1" t="s">
        <v>91</v>
      </c>
      <c r="K15" s="1">
        <v>3</v>
      </c>
      <c r="L15" s="1">
        <v>155.9</v>
      </c>
      <c r="M15" s="1">
        <v>178.7</v>
      </c>
      <c r="N15" s="1">
        <v>65.099999999999994</v>
      </c>
      <c r="O15" s="1">
        <v>3244</v>
      </c>
      <c r="P15" s="1">
        <v>2430</v>
      </c>
      <c r="Q15" s="1" t="s">
        <v>312</v>
      </c>
      <c r="R15" s="1" t="s">
        <v>302</v>
      </c>
      <c r="S15" s="1">
        <v>57.601999999999997</v>
      </c>
      <c r="T15" s="1">
        <v>58.081000000000003</v>
      </c>
      <c r="U15" s="1"/>
      <c r="V15" s="1">
        <v>58.081000000000003</v>
      </c>
      <c r="W15" s="1">
        <v>0.7484442</v>
      </c>
      <c r="X15" s="1">
        <v>11.678000000000001</v>
      </c>
      <c r="Y15" s="1"/>
      <c r="Z15" s="14">
        <f t="shared" si="0"/>
        <v>11.678000000000001</v>
      </c>
      <c r="AA15" s="14">
        <f t="shared" si="1"/>
        <v>11.67770550067706</v>
      </c>
      <c r="AB15" s="1">
        <v>1.141</v>
      </c>
      <c r="AC15" s="22">
        <f t="shared" si="2"/>
        <v>7.5863607558665365</v>
      </c>
      <c r="AD15" s="23">
        <v>7.6320272999999998</v>
      </c>
    </row>
    <row r="16" spans="1:30" x14ac:dyDescent="0.2">
      <c r="A16" s="1" t="s">
        <v>342</v>
      </c>
      <c r="B16" s="1" t="s">
        <v>382</v>
      </c>
      <c r="C16" s="1" t="s">
        <v>383</v>
      </c>
      <c r="D16" s="1">
        <v>14</v>
      </c>
      <c r="E16" s="1" t="s">
        <v>33</v>
      </c>
      <c r="F16" s="1" t="s">
        <v>384</v>
      </c>
      <c r="G16" s="1" t="s">
        <v>92</v>
      </c>
      <c r="H16" s="1" t="s">
        <v>298</v>
      </c>
      <c r="I16" s="1" t="s">
        <v>36</v>
      </c>
      <c r="J16" s="1" t="s">
        <v>93</v>
      </c>
      <c r="K16" s="1">
        <v>3</v>
      </c>
      <c r="L16" s="1">
        <v>155.4</v>
      </c>
      <c r="M16" s="1">
        <v>178.7</v>
      </c>
      <c r="N16" s="1">
        <v>69.099999999999994</v>
      </c>
      <c r="O16" s="1">
        <v>6326</v>
      </c>
      <c r="P16" s="1">
        <v>4748</v>
      </c>
      <c r="Q16" s="1" t="s">
        <v>309</v>
      </c>
      <c r="R16" s="1" t="s">
        <v>299</v>
      </c>
      <c r="S16" s="1">
        <v>112.069</v>
      </c>
      <c r="T16" s="1">
        <v>112.99</v>
      </c>
      <c r="U16" s="1"/>
      <c r="V16" s="1">
        <v>112.99</v>
      </c>
      <c r="W16" s="1">
        <v>0.74990310000000004</v>
      </c>
      <c r="X16" s="1">
        <v>13.654</v>
      </c>
      <c r="Y16" s="1"/>
      <c r="Z16" s="14">
        <f t="shared" si="0"/>
        <v>13.654</v>
      </c>
      <c r="AA16" s="14">
        <f t="shared" si="1"/>
        <v>13.669812675826957</v>
      </c>
      <c r="AB16" s="1">
        <v>1.4390000000000001</v>
      </c>
      <c r="AC16" s="22">
        <f t="shared" si="2"/>
        <v>11.70948273547036</v>
      </c>
      <c r="AD16" s="23">
        <v>11.7725364</v>
      </c>
    </row>
    <row r="17" spans="1:30" x14ac:dyDescent="0.2">
      <c r="A17" s="1"/>
      <c r="B17" s="1"/>
      <c r="C17" s="1"/>
      <c r="D17" s="1">
        <v>15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4"/>
      <c r="AA17" s="14"/>
      <c r="AB17" s="1"/>
      <c r="AC17" s="22"/>
      <c r="AD17" s="23"/>
    </row>
    <row r="18" spans="1:30" x14ac:dyDescent="0.2">
      <c r="A18" s="1" t="s">
        <v>342</v>
      </c>
      <c r="B18" s="1" t="s">
        <v>388</v>
      </c>
      <c r="C18" s="1" t="s">
        <v>389</v>
      </c>
      <c r="D18" s="1">
        <v>16</v>
      </c>
      <c r="E18" s="1" t="s">
        <v>33</v>
      </c>
      <c r="F18" s="1" t="s">
        <v>390</v>
      </c>
      <c r="G18" s="1" t="s">
        <v>96</v>
      </c>
      <c r="H18" s="1" t="s">
        <v>298</v>
      </c>
      <c r="I18" s="1" t="s">
        <v>36</v>
      </c>
      <c r="J18" s="1" t="s">
        <v>97</v>
      </c>
      <c r="K18" s="1">
        <v>3</v>
      </c>
      <c r="L18" s="1">
        <v>155.69999999999999</v>
      </c>
      <c r="M18" s="1">
        <v>178.9</v>
      </c>
      <c r="N18" s="1">
        <v>69.599999999999994</v>
      </c>
      <c r="O18" s="1">
        <v>6820</v>
      </c>
      <c r="P18" s="1">
        <v>5120</v>
      </c>
      <c r="Q18" s="1" t="s">
        <v>323</v>
      </c>
      <c r="R18" s="1" t="s">
        <v>262</v>
      </c>
      <c r="S18" s="1">
        <v>120.122</v>
      </c>
      <c r="T18" s="1">
        <v>121.111</v>
      </c>
      <c r="U18" s="1"/>
      <c r="V18" s="1">
        <v>121.111</v>
      </c>
      <c r="W18" s="1">
        <v>0.74990310000000004</v>
      </c>
      <c r="X18" s="1">
        <v>13.696</v>
      </c>
      <c r="Y18" s="1"/>
      <c r="Z18" s="14">
        <f t="shared" si="0"/>
        <v>13.695999999999998</v>
      </c>
      <c r="AA18" s="14">
        <f t="shared" si="1"/>
        <v>13.714194914975225</v>
      </c>
      <c r="AB18" s="1">
        <v>1.5289999999999999</v>
      </c>
      <c r="AC18" s="22">
        <f t="shared" si="2"/>
        <v>11.812830949197952</v>
      </c>
      <c r="AD18" s="23">
        <v>11.8759301</v>
      </c>
    </row>
    <row r="19" spans="1:30" x14ac:dyDescent="0.2">
      <c r="A19" s="1" t="s">
        <v>342</v>
      </c>
      <c r="B19" s="1" t="s">
        <v>391</v>
      </c>
      <c r="C19" s="1" t="s">
        <v>392</v>
      </c>
      <c r="D19" s="1">
        <v>17</v>
      </c>
      <c r="E19" s="1" t="s">
        <v>33</v>
      </c>
      <c r="F19" s="1" t="s">
        <v>393</v>
      </c>
      <c r="G19" s="1" t="s">
        <v>99</v>
      </c>
      <c r="H19" s="1" t="s">
        <v>298</v>
      </c>
      <c r="I19" s="1" t="s">
        <v>36</v>
      </c>
      <c r="J19" s="1" t="s">
        <v>100</v>
      </c>
      <c r="K19" s="1">
        <v>3</v>
      </c>
      <c r="L19" s="1">
        <v>155.9</v>
      </c>
      <c r="M19" s="1">
        <v>178.7</v>
      </c>
      <c r="N19" s="1">
        <v>67.099999999999994</v>
      </c>
      <c r="O19" s="1">
        <v>4098</v>
      </c>
      <c r="P19" s="1">
        <v>3789</v>
      </c>
      <c r="Q19" s="1" t="s">
        <v>324</v>
      </c>
      <c r="R19" s="1" t="s">
        <v>75</v>
      </c>
      <c r="S19" s="1">
        <v>73.52</v>
      </c>
      <c r="T19" s="1">
        <v>74.265000000000001</v>
      </c>
      <c r="U19" s="1"/>
      <c r="V19" s="1">
        <v>74.265000000000001</v>
      </c>
      <c r="W19" s="1">
        <v>0.92360629999999999</v>
      </c>
      <c r="X19" s="1">
        <v>248.434</v>
      </c>
      <c r="Y19" s="1"/>
      <c r="Z19" s="14">
        <f t="shared" si="0"/>
        <v>248.434</v>
      </c>
      <c r="AA19" s="14">
        <f t="shared" si="1"/>
        <v>248.43845296507499</v>
      </c>
      <c r="AB19" s="1">
        <v>1.248</v>
      </c>
      <c r="AC19" s="22">
        <f t="shared" si="2"/>
        <v>8.8710963009334769</v>
      </c>
      <c r="AD19" s="23">
        <v>8.9219229999999996</v>
      </c>
    </row>
    <row r="20" spans="1:30" x14ac:dyDescent="0.2">
      <c r="A20" s="1" t="s">
        <v>342</v>
      </c>
      <c r="B20" s="1" t="s">
        <v>395</v>
      </c>
      <c r="C20" s="1" t="s">
        <v>396</v>
      </c>
      <c r="D20" s="1">
        <v>18</v>
      </c>
      <c r="E20" s="1" t="s">
        <v>33</v>
      </c>
      <c r="F20" s="1" t="s">
        <v>397</v>
      </c>
      <c r="G20" s="1" t="s">
        <v>101</v>
      </c>
      <c r="H20" s="1" t="s">
        <v>298</v>
      </c>
      <c r="I20" s="1" t="s">
        <v>36</v>
      </c>
      <c r="J20" s="1" t="s">
        <v>102</v>
      </c>
      <c r="K20" s="1">
        <v>3</v>
      </c>
      <c r="L20" s="1">
        <v>155.9</v>
      </c>
      <c r="M20" s="1">
        <v>178.6</v>
      </c>
      <c r="N20" s="1">
        <v>66.099999999999994</v>
      </c>
      <c r="O20" s="1">
        <v>3475</v>
      </c>
      <c r="P20" s="1">
        <v>2622</v>
      </c>
      <c r="Q20" s="1" t="s">
        <v>326</v>
      </c>
      <c r="R20" s="1" t="s">
        <v>310</v>
      </c>
      <c r="S20" s="1">
        <v>62.694000000000003</v>
      </c>
      <c r="T20" s="1">
        <v>63.225999999999999</v>
      </c>
      <c r="U20" s="1"/>
      <c r="V20" s="1">
        <v>63.225999999999999</v>
      </c>
      <c r="W20" s="1">
        <v>0.75361500000000003</v>
      </c>
      <c r="X20" s="1">
        <v>18.760000000000002</v>
      </c>
      <c r="Y20" s="1"/>
      <c r="Z20" s="14">
        <f t="shared" si="0"/>
        <v>18.760000000000002</v>
      </c>
      <c r="AA20" s="14">
        <f t="shared" si="1"/>
        <v>18.761214750820866</v>
      </c>
      <c r="AB20" s="1">
        <v>1.2410000000000001</v>
      </c>
      <c r="AC20" s="22">
        <f t="shared" si="2"/>
        <v>7.5937234404368894</v>
      </c>
      <c r="AD20" s="23">
        <v>7.6386314000000004</v>
      </c>
    </row>
    <row r="21" spans="1:30" x14ac:dyDescent="0.2">
      <c r="A21" s="1" t="s">
        <v>342</v>
      </c>
      <c r="B21" s="1" t="s">
        <v>398</v>
      </c>
      <c r="C21" s="1" t="s">
        <v>399</v>
      </c>
      <c r="D21" s="1">
        <v>19</v>
      </c>
      <c r="E21" s="1" t="s">
        <v>33</v>
      </c>
      <c r="F21" s="1" t="s">
        <v>400</v>
      </c>
      <c r="G21" s="1" t="s">
        <v>103</v>
      </c>
      <c r="H21" s="1" t="s">
        <v>298</v>
      </c>
      <c r="I21" s="1" t="s">
        <v>36</v>
      </c>
      <c r="J21" s="1" t="s">
        <v>104</v>
      </c>
      <c r="K21" s="1">
        <v>3</v>
      </c>
      <c r="L21" s="1">
        <v>156.1</v>
      </c>
      <c r="M21" s="1">
        <v>179.1</v>
      </c>
      <c r="N21" s="1">
        <v>68.599999999999994</v>
      </c>
      <c r="O21" s="1">
        <v>5606</v>
      </c>
      <c r="P21" s="1">
        <v>4207</v>
      </c>
      <c r="Q21" s="1" t="s">
        <v>326</v>
      </c>
      <c r="R21" s="1" t="s">
        <v>38</v>
      </c>
      <c r="S21" s="1">
        <v>99.853999999999999</v>
      </c>
      <c r="T21" s="1">
        <v>100.681</v>
      </c>
      <c r="U21" s="1"/>
      <c r="V21" s="1">
        <v>100.681</v>
      </c>
      <c r="W21" s="1">
        <v>0.74961699999999998</v>
      </c>
      <c r="X21" s="1">
        <v>13.343</v>
      </c>
      <c r="Y21" s="1"/>
      <c r="Z21" s="14">
        <f t="shared" si="0"/>
        <v>13.343</v>
      </c>
      <c r="AA21" s="14">
        <f t="shared" si="1"/>
        <v>13.355201915861922</v>
      </c>
      <c r="AB21" s="1">
        <v>1.282</v>
      </c>
      <c r="AC21" s="22">
        <f t="shared" si="2"/>
        <v>11.710694157660523</v>
      </c>
      <c r="AD21" s="23">
        <v>11.7747446</v>
      </c>
    </row>
    <row r="22" spans="1:30" x14ac:dyDescent="0.2">
      <c r="A22" s="1" t="s">
        <v>342</v>
      </c>
      <c r="B22" s="1" t="s">
        <v>401</v>
      </c>
      <c r="C22" s="1" t="s">
        <v>402</v>
      </c>
      <c r="D22" s="1">
        <v>20</v>
      </c>
      <c r="E22" s="1" t="s">
        <v>33</v>
      </c>
      <c r="F22" s="1" t="s">
        <v>403</v>
      </c>
      <c r="G22" s="1" t="s">
        <v>105</v>
      </c>
      <c r="H22" s="1" t="s">
        <v>298</v>
      </c>
      <c r="I22" s="1" t="s">
        <v>36</v>
      </c>
      <c r="J22" s="1" t="s">
        <v>106</v>
      </c>
      <c r="K22" s="1">
        <v>3</v>
      </c>
      <c r="L22" s="1">
        <v>155.69999999999999</v>
      </c>
      <c r="M22" s="1">
        <v>178.7</v>
      </c>
      <c r="N22" s="1">
        <v>68.099999999999994</v>
      </c>
      <c r="O22" s="1">
        <v>5437</v>
      </c>
      <c r="P22" s="1">
        <v>4080</v>
      </c>
      <c r="Q22" s="1" t="s">
        <v>324</v>
      </c>
      <c r="R22" s="1" t="s">
        <v>75</v>
      </c>
      <c r="S22" s="1">
        <v>95.328000000000003</v>
      </c>
      <c r="T22" s="1">
        <v>96.117999999999995</v>
      </c>
      <c r="U22" s="1"/>
      <c r="V22" s="1">
        <v>96.117999999999995</v>
      </c>
      <c r="W22" s="1">
        <v>0.74956239999999996</v>
      </c>
      <c r="X22" s="1">
        <v>13.268000000000001</v>
      </c>
      <c r="Y22" s="1"/>
      <c r="Z22" s="14">
        <f t="shared" si="0"/>
        <v>13.267999999999999</v>
      </c>
      <c r="AA22" s="14">
        <f t="shared" si="1"/>
        <v>13.27886339139036</v>
      </c>
      <c r="AB22" s="1">
        <v>1.2230000000000001</v>
      </c>
      <c r="AC22" s="22">
        <f t="shared" si="2"/>
        <v>11.718877257157899</v>
      </c>
      <c r="AD22" s="23">
        <v>11.783391200000001</v>
      </c>
    </row>
    <row r="23" spans="1:30" x14ac:dyDescent="0.2">
      <c r="A23" s="1" t="s">
        <v>342</v>
      </c>
      <c r="B23" s="1" t="s">
        <v>404</v>
      </c>
      <c r="C23" s="1" t="s">
        <v>405</v>
      </c>
      <c r="D23" s="1">
        <v>21</v>
      </c>
      <c r="E23" s="1" t="s">
        <v>33</v>
      </c>
      <c r="F23" s="1" t="s">
        <v>406</v>
      </c>
      <c r="G23" s="1" t="s">
        <v>107</v>
      </c>
      <c r="H23" s="1" t="s">
        <v>298</v>
      </c>
      <c r="I23" s="1" t="s">
        <v>36</v>
      </c>
      <c r="J23" s="1" t="s">
        <v>108</v>
      </c>
      <c r="K23" s="1">
        <v>3</v>
      </c>
      <c r="L23" s="1">
        <v>156</v>
      </c>
      <c r="M23" s="1">
        <v>178.5</v>
      </c>
      <c r="N23" s="1">
        <v>66.099999999999994</v>
      </c>
      <c r="O23" s="1">
        <v>3739</v>
      </c>
      <c r="P23" s="1">
        <v>3120</v>
      </c>
      <c r="Q23" s="1" t="s">
        <v>321</v>
      </c>
      <c r="R23" s="1" t="s">
        <v>75</v>
      </c>
      <c r="S23" s="1">
        <v>66.733999999999995</v>
      </c>
      <c r="T23" s="1">
        <v>67.350999999999999</v>
      </c>
      <c r="U23" s="1"/>
      <c r="V23" s="1">
        <v>67.350999999999999</v>
      </c>
      <c r="W23" s="1">
        <v>0.83326069999999997</v>
      </c>
      <c r="X23" s="1">
        <v>126.467</v>
      </c>
      <c r="Y23" s="1"/>
      <c r="Z23" s="14">
        <f t="shared" si="0"/>
        <v>126.46699999999998</v>
      </c>
      <c r="AA23" s="14">
        <f t="shared" si="1"/>
        <v>126.46942479102361</v>
      </c>
      <c r="AB23" s="1">
        <v>1.089</v>
      </c>
      <c r="AC23" s="22">
        <f t="shared" si="2"/>
        <v>9.218891062198356</v>
      </c>
      <c r="AD23" s="23">
        <v>9.2727426000000008</v>
      </c>
    </row>
    <row r="24" spans="1:30" x14ac:dyDescent="0.2">
      <c r="A24" s="1" t="s">
        <v>342</v>
      </c>
      <c r="B24" s="1" t="s">
        <v>408</v>
      </c>
      <c r="C24" s="1" t="s">
        <v>409</v>
      </c>
      <c r="D24" s="1">
        <v>22</v>
      </c>
      <c r="E24" s="1" t="s">
        <v>33</v>
      </c>
      <c r="F24" s="1" t="s">
        <v>410</v>
      </c>
      <c r="G24" s="1" t="s">
        <v>109</v>
      </c>
      <c r="H24" s="1" t="s">
        <v>298</v>
      </c>
      <c r="I24" s="1" t="s">
        <v>36</v>
      </c>
      <c r="J24" s="1" t="s">
        <v>110</v>
      </c>
      <c r="K24" s="1">
        <v>3</v>
      </c>
      <c r="L24" s="1">
        <v>155.9</v>
      </c>
      <c r="M24" s="1">
        <v>178.4</v>
      </c>
      <c r="N24" s="1">
        <v>66.599999999999994</v>
      </c>
      <c r="O24" s="1">
        <v>3786</v>
      </c>
      <c r="P24" s="1">
        <v>2944</v>
      </c>
      <c r="Q24" s="1" t="s">
        <v>324</v>
      </c>
      <c r="R24" s="1" t="s">
        <v>310</v>
      </c>
      <c r="S24" s="1">
        <v>68.326999999999998</v>
      </c>
      <c r="T24" s="1">
        <v>68.921000000000006</v>
      </c>
      <c r="U24" s="1"/>
      <c r="V24" s="1">
        <v>68.921000000000006</v>
      </c>
      <c r="W24" s="1">
        <v>0.77645160000000002</v>
      </c>
      <c r="X24" s="1">
        <v>49.601999999999997</v>
      </c>
      <c r="Y24" s="1"/>
      <c r="Z24" s="14">
        <f t="shared" si="0"/>
        <v>49.601999999999997</v>
      </c>
      <c r="AA24" s="14">
        <f t="shared" si="1"/>
        <v>49.604885339658367</v>
      </c>
      <c r="AB24" s="1">
        <v>1.1910000000000001</v>
      </c>
      <c r="AC24" s="22">
        <f t="shared" si="2"/>
        <v>8.6260779459901098</v>
      </c>
      <c r="AD24" s="23">
        <v>8.6761925000000009</v>
      </c>
    </row>
    <row r="25" spans="1:30" x14ac:dyDescent="0.2">
      <c r="A25" s="1" t="s">
        <v>342</v>
      </c>
      <c r="B25" s="1" t="s">
        <v>411</v>
      </c>
      <c r="C25" s="1" t="s">
        <v>412</v>
      </c>
      <c r="D25" s="1">
        <v>23</v>
      </c>
      <c r="E25" s="1" t="s">
        <v>33</v>
      </c>
      <c r="F25" s="1" t="s">
        <v>413</v>
      </c>
      <c r="G25" s="1" t="s">
        <v>111</v>
      </c>
      <c r="H25" s="1" t="s">
        <v>298</v>
      </c>
      <c r="I25" s="1" t="s">
        <v>36</v>
      </c>
      <c r="J25" s="1" t="s">
        <v>112</v>
      </c>
      <c r="K25" s="1">
        <v>3</v>
      </c>
      <c r="L25" s="1">
        <v>156</v>
      </c>
      <c r="M25" s="1">
        <v>178.7</v>
      </c>
      <c r="N25" s="1">
        <v>67.599999999999994</v>
      </c>
      <c r="O25" s="1">
        <v>4678</v>
      </c>
      <c r="P25" s="1">
        <v>3547</v>
      </c>
      <c r="Q25" s="1" t="s">
        <v>324</v>
      </c>
      <c r="R25" s="1" t="s">
        <v>75</v>
      </c>
      <c r="S25" s="1">
        <v>83.415999999999997</v>
      </c>
      <c r="T25" s="1">
        <v>84.119</v>
      </c>
      <c r="U25" s="1"/>
      <c r="V25" s="1">
        <v>84.119</v>
      </c>
      <c r="W25" s="1">
        <v>0.75748230000000005</v>
      </c>
      <c r="X25" s="1">
        <v>23.972000000000001</v>
      </c>
      <c r="Y25" s="1"/>
      <c r="Z25" s="14">
        <f t="shared" si="0"/>
        <v>23.972000000000001</v>
      </c>
      <c r="AA25" s="14">
        <f t="shared" si="1"/>
        <v>23.97934356777996</v>
      </c>
      <c r="AB25" s="1">
        <v>1.573</v>
      </c>
      <c r="AC25" s="22">
        <f t="shared" si="2"/>
        <v>7.9730524631119319</v>
      </c>
      <c r="AD25" s="23">
        <v>8.0177765000000001</v>
      </c>
    </row>
    <row r="26" spans="1:30" x14ac:dyDescent="0.2">
      <c r="A26" s="1" t="s">
        <v>342</v>
      </c>
      <c r="B26" s="1" t="s">
        <v>414</v>
      </c>
      <c r="C26" s="1" t="s">
        <v>415</v>
      </c>
      <c r="D26" s="1">
        <v>24</v>
      </c>
      <c r="E26" s="1" t="s">
        <v>33</v>
      </c>
      <c r="F26" s="1" t="s">
        <v>416</v>
      </c>
      <c r="G26" s="1" t="s">
        <v>113</v>
      </c>
      <c r="H26" s="1" t="s">
        <v>298</v>
      </c>
      <c r="I26" s="1" t="s">
        <v>36</v>
      </c>
      <c r="J26" s="1" t="s">
        <v>114</v>
      </c>
      <c r="K26" s="1">
        <v>3</v>
      </c>
      <c r="L26" s="1">
        <v>155.9</v>
      </c>
      <c r="M26" s="1">
        <v>178.9</v>
      </c>
      <c r="N26" s="1">
        <v>68.8</v>
      </c>
      <c r="O26" s="1">
        <v>6063</v>
      </c>
      <c r="P26" s="1">
        <v>4617</v>
      </c>
      <c r="Q26" s="1" t="s">
        <v>321</v>
      </c>
      <c r="R26" s="1" t="s">
        <v>310</v>
      </c>
      <c r="S26" s="1">
        <v>107.253</v>
      </c>
      <c r="T26" s="1">
        <v>108.15300000000001</v>
      </c>
      <c r="U26" s="1"/>
      <c r="V26" s="1">
        <v>108.15300000000001</v>
      </c>
      <c r="W26" s="1">
        <v>0.7606849</v>
      </c>
      <c r="X26" s="1">
        <v>28.306000000000001</v>
      </c>
      <c r="Y26" s="1"/>
      <c r="Z26" s="14">
        <f t="shared" si="0"/>
        <v>28.306000000000001</v>
      </c>
      <c r="AA26" s="14">
        <f t="shared" si="1"/>
        <v>28.320393775351626</v>
      </c>
      <c r="AB26" s="1">
        <v>1.3660000000000001</v>
      </c>
      <c r="AC26" s="22">
        <f t="shared" si="2"/>
        <v>11.806833396996623</v>
      </c>
      <c r="AD26" s="23">
        <v>11.870739</v>
      </c>
    </row>
    <row r="27" spans="1:30" x14ac:dyDescent="0.2">
      <c r="A27" s="1" t="s">
        <v>342</v>
      </c>
      <c r="B27" s="1" t="s">
        <v>417</v>
      </c>
      <c r="C27" s="1" t="s">
        <v>418</v>
      </c>
      <c r="D27" s="1">
        <v>25</v>
      </c>
      <c r="E27" s="1" t="s">
        <v>33</v>
      </c>
      <c r="F27" s="1" t="s">
        <v>50</v>
      </c>
      <c r="G27" s="1" t="s">
        <v>115</v>
      </c>
      <c r="H27" s="1" t="s">
        <v>298</v>
      </c>
      <c r="I27" s="1" t="s">
        <v>36</v>
      </c>
      <c r="J27" s="1" t="s">
        <v>116</v>
      </c>
      <c r="K27" s="1">
        <v>3</v>
      </c>
      <c r="L27" s="1">
        <v>155.9</v>
      </c>
      <c r="M27" s="1">
        <v>178.4</v>
      </c>
      <c r="N27" s="1">
        <v>66.099999999999994</v>
      </c>
      <c r="O27" s="1">
        <v>3698</v>
      </c>
      <c r="P27" s="1">
        <v>2747</v>
      </c>
      <c r="Q27" s="1" t="s">
        <v>321</v>
      </c>
      <c r="R27" s="1" t="s">
        <v>98</v>
      </c>
      <c r="S27" s="1">
        <v>65.736000000000004</v>
      </c>
      <c r="T27" s="1">
        <v>66.284000000000006</v>
      </c>
      <c r="U27" s="1"/>
      <c r="V27" s="1">
        <v>66.284000000000006</v>
      </c>
      <c r="W27" s="1">
        <v>0.74201450000000002</v>
      </c>
      <c r="X27" s="1">
        <v>3.0680000000000001</v>
      </c>
      <c r="Y27" s="1"/>
      <c r="Z27" s="14">
        <f t="shared" si="0"/>
        <v>3.0680000000000001</v>
      </c>
      <c r="AA27" s="14">
        <f t="shared" si="1"/>
        <v>3.0701117939578451</v>
      </c>
      <c r="AB27" s="1">
        <v>1.0429999999999999</v>
      </c>
      <c r="AC27" s="22">
        <f t="shared" si="2"/>
        <v>9.4728160167249023</v>
      </c>
      <c r="AD27" s="23">
        <v>9.5282666000000003</v>
      </c>
    </row>
    <row r="28" spans="1:30" x14ac:dyDescent="0.2">
      <c r="A28" s="1" t="s">
        <v>342</v>
      </c>
      <c r="B28" s="1" t="s">
        <v>419</v>
      </c>
      <c r="C28" s="1" t="s">
        <v>420</v>
      </c>
      <c r="D28" s="1">
        <v>26</v>
      </c>
      <c r="E28" s="1" t="s">
        <v>33</v>
      </c>
      <c r="F28" s="1" t="s">
        <v>421</v>
      </c>
      <c r="G28" s="1" t="s">
        <v>117</v>
      </c>
      <c r="H28" s="1" t="s">
        <v>298</v>
      </c>
      <c r="I28" s="1" t="s">
        <v>36</v>
      </c>
      <c r="J28" s="1" t="s">
        <v>118</v>
      </c>
      <c r="K28" s="1">
        <v>3</v>
      </c>
      <c r="L28" s="1">
        <v>155.80000000000001</v>
      </c>
      <c r="M28" s="1">
        <v>178.8</v>
      </c>
      <c r="N28" s="1">
        <v>69.400000000000006</v>
      </c>
      <c r="O28" s="1">
        <v>5872</v>
      </c>
      <c r="P28" s="1">
        <v>4468</v>
      </c>
      <c r="Q28" s="1" t="s">
        <v>324</v>
      </c>
      <c r="R28" s="1" t="s">
        <v>75</v>
      </c>
      <c r="S28" s="1">
        <v>104.72799999999999</v>
      </c>
      <c r="T28" s="1">
        <v>105.608</v>
      </c>
      <c r="U28" s="1"/>
      <c r="V28" s="1">
        <v>105.608</v>
      </c>
      <c r="W28" s="1">
        <v>0.76021289999999997</v>
      </c>
      <c r="X28" s="1">
        <v>27.690999999999999</v>
      </c>
      <c r="Y28" s="1"/>
      <c r="Z28" s="14">
        <f t="shared" si="0"/>
        <v>27.691000000000003</v>
      </c>
      <c r="AA28" s="14">
        <f t="shared" si="1"/>
        <v>27.704647217214411</v>
      </c>
      <c r="AB28" s="1">
        <v>1.377</v>
      </c>
      <c r="AC28" s="22">
        <f t="shared" si="2"/>
        <v>11.436711387491528</v>
      </c>
      <c r="AD28" s="23">
        <v>11.498828899999999</v>
      </c>
    </row>
    <row r="29" spans="1:30" x14ac:dyDescent="0.2">
      <c r="A29" s="1" t="s">
        <v>342</v>
      </c>
      <c r="B29" s="1" t="s">
        <v>423</v>
      </c>
      <c r="C29" s="1" t="s">
        <v>424</v>
      </c>
      <c r="D29" s="1">
        <v>27</v>
      </c>
      <c r="E29" s="1" t="s">
        <v>33</v>
      </c>
      <c r="F29" s="1" t="s">
        <v>425</v>
      </c>
      <c r="G29" s="1" t="s">
        <v>119</v>
      </c>
      <c r="H29" s="1" t="s">
        <v>298</v>
      </c>
      <c r="I29" s="1" t="s">
        <v>36</v>
      </c>
      <c r="J29" s="1" t="s">
        <v>120</v>
      </c>
      <c r="K29" s="1">
        <v>3</v>
      </c>
      <c r="L29" s="1">
        <v>156.1</v>
      </c>
      <c r="M29" s="1">
        <v>178.9</v>
      </c>
      <c r="N29" s="1">
        <v>66.900000000000006</v>
      </c>
      <c r="O29" s="1">
        <v>4196</v>
      </c>
      <c r="P29" s="1">
        <v>3225</v>
      </c>
      <c r="Q29" s="1" t="s">
        <v>321</v>
      </c>
      <c r="R29" s="1" t="s">
        <v>98</v>
      </c>
      <c r="S29" s="1">
        <v>75.070999999999998</v>
      </c>
      <c r="T29" s="1">
        <v>75.710999999999999</v>
      </c>
      <c r="U29" s="1"/>
      <c r="V29" s="1">
        <v>75.710999999999999</v>
      </c>
      <c r="W29" s="1">
        <v>0.76774330000000002</v>
      </c>
      <c r="X29" s="1">
        <v>37.93</v>
      </c>
      <c r="Y29" s="1"/>
      <c r="Z29" s="14">
        <f t="shared" si="0"/>
        <v>37.93</v>
      </c>
      <c r="AA29" s="14">
        <f t="shared" si="1"/>
        <v>37.934877139167881</v>
      </c>
      <c r="AB29" s="1">
        <v>1.34</v>
      </c>
      <c r="AC29" s="22">
        <f t="shared" si="2"/>
        <v>8.4230675346480464</v>
      </c>
      <c r="AD29" s="23">
        <v>8.4712011</v>
      </c>
    </row>
    <row r="30" spans="1:30" x14ac:dyDescent="0.2">
      <c r="A30" s="1" t="s">
        <v>342</v>
      </c>
      <c r="B30" s="1" t="s">
        <v>426</v>
      </c>
      <c r="C30" s="1" t="s">
        <v>427</v>
      </c>
      <c r="D30" s="1">
        <v>28</v>
      </c>
      <c r="E30" s="1" t="s">
        <v>33</v>
      </c>
      <c r="F30" s="1" t="s">
        <v>428</v>
      </c>
      <c r="G30" s="1" t="s">
        <v>121</v>
      </c>
      <c r="H30" s="1" t="s">
        <v>298</v>
      </c>
      <c r="I30" s="1" t="s">
        <v>36</v>
      </c>
      <c r="J30" s="1" t="s">
        <v>122</v>
      </c>
      <c r="K30" s="1">
        <v>3</v>
      </c>
      <c r="L30" s="1">
        <v>156.1</v>
      </c>
      <c r="M30" s="1">
        <v>178.9</v>
      </c>
      <c r="N30" s="1">
        <v>67.8</v>
      </c>
      <c r="O30" s="1">
        <v>5191</v>
      </c>
      <c r="P30" s="1">
        <v>4781</v>
      </c>
      <c r="Q30" s="1" t="s">
        <v>321</v>
      </c>
      <c r="R30" s="1" t="s">
        <v>310</v>
      </c>
      <c r="S30" s="1">
        <v>90.867000000000004</v>
      </c>
      <c r="T30" s="1">
        <v>91.775999999999996</v>
      </c>
      <c r="U30" s="1"/>
      <c r="V30" s="1">
        <v>91.775999999999996</v>
      </c>
      <c r="W30" s="1">
        <v>0.9198442</v>
      </c>
      <c r="X30" s="1">
        <v>243.57</v>
      </c>
      <c r="Y30" s="1"/>
      <c r="Z30" s="14">
        <f t="shared" si="0"/>
        <v>243.57000000000002</v>
      </c>
      <c r="AA30" s="14">
        <f t="shared" si="1"/>
        <v>243.57958969573937</v>
      </c>
      <c r="AB30" s="1">
        <v>1.5489999999999999</v>
      </c>
      <c r="AC30" s="22">
        <f t="shared" si="2"/>
        <v>8.8342434078230276</v>
      </c>
      <c r="AD30" s="23">
        <v>8.8831685</v>
      </c>
    </row>
    <row r="31" spans="1:30" x14ac:dyDescent="0.2">
      <c r="A31" s="1" t="s">
        <v>342</v>
      </c>
      <c r="B31" s="1" t="s">
        <v>429</v>
      </c>
      <c r="C31" s="1" t="s">
        <v>430</v>
      </c>
      <c r="D31" s="1">
        <v>29</v>
      </c>
      <c r="E31" s="1" t="s">
        <v>33</v>
      </c>
      <c r="F31" s="1" t="s">
        <v>431</v>
      </c>
      <c r="G31" s="1" t="s">
        <v>123</v>
      </c>
      <c r="H31" s="1" t="s">
        <v>298</v>
      </c>
      <c r="I31" s="1" t="s">
        <v>36</v>
      </c>
      <c r="J31" s="1" t="s">
        <v>124</v>
      </c>
      <c r="K31" s="1">
        <v>3</v>
      </c>
      <c r="L31" s="1">
        <v>156.19999999999999</v>
      </c>
      <c r="M31" s="1">
        <v>179</v>
      </c>
      <c r="N31" s="1">
        <v>67.8</v>
      </c>
      <c r="O31" s="1">
        <v>4667</v>
      </c>
      <c r="P31" s="1">
        <v>3607</v>
      </c>
      <c r="Q31" s="1" t="s">
        <v>328</v>
      </c>
      <c r="R31" s="1" t="s">
        <v>54</v>
      </c>
      <c r="S31" s="1">
        <v>83.305000000000007</v>
      </c>
      <c r="T31" s="1">
        <v>84.019000000000005</v>
      </c>
      <c r="U31" s="1"/>
      <c r="V31" s="1">
        <v>84.019000000000005</v>
      </c>
      <c r="W31" s="1">
        <v>0.77199700000000004</v>
      </c>
      <c r="X31" s="1">
        <v>43.652000000000001</v>
      </c>
      <c r="Y31" s="1"/>
      <c r="Z31" s="14">
        <f t="shared" si="0"/>
        <v>43.652000000000001</v>
      </c>
      <c r="AA31" s="14">
        <f t="shared" si="1"/>
        <v>43.659314233472017</v>
      </c>
      <c r="AB31" s="1">
        <v>1.4259999999999999</v>
      </c>
      <c r="AC31" s="22">
        <f t="shared" si="2"/>
        <v>8.7844942633761711</v>
      </c>
      <c r="AD31" s="23">
        <v>8.8337993000000008</v>
      </c>
    </row>
    <row r="32" spans="1:30" x14ac:dyDescent="0.2">
      <c r="A32" s="1" t="s">
        <v>342</v>
      </c>
      <c r="B32" s="1" t="s">
        <v>432</v>
      </c>
      <c r="C32" s="1" t="s">
        <v>433</v>
      </c>
      <c r="D32" s="1">
        <v>30</v>
      </c>
      <c r="E32" s="1" t="s">
        <v>33</v>
      </c>
      <c r="F32" s="1" t="s">
        <v>434</v>
      </c>
      <c r="G32" s="1" t="s">
        <v>125</v>
      </c>
      <c r="H32" s="1" t="s">
        <v>298</v>
      </c>
      <c r="I32" s="1" t="s">
        <v>36</v>
      </c>
      <c r="J32" s="1" t="s">
        <v>126</v>
      </c>
      <c r="K32" s="1">
        <v>3</v>
      </c>
      <c r="L32" s="1">
        <v>156.1</v>
      </c>
      <c r="M32" s="1">
        <v>178.8</v>
      </c>
      <c r="N32" s="1">
        <v>67.099999999999994</v>
      </c>
      <c r="O32" s="1">
        <v>4053</v>
      </c>
      <c r="P32" s="1">
        <v>3131</v>
      </c>
      <c r="Q32" s="1" t="s">
        <v>328</v>
      </c>
      <c r="R32" s="1" t="s">
        <v>81</v>
      </c>
      <c r="S32" s="1">
        <v>72.703000000000003</v>
      </c>
      <c r="T32" s="1">
        <v>73.325999999999993</v>
      </c>
      <c r="U32" s="1"/>
      <c r="V32" s="1">
        <v>73.325999999999993</v>
      </c>
      <c r="W32" s="1">
        <v>0.77179129999999996</v>
      </c>
      <c r="X32" s="1">
        <v>43.393000000000001</v>
      </c>
      <c r="Y32" s="1"/>
      <c r="Z32" s="14">
        <f t="shared" si="0"/>
        <v>43.393000000000001</v>
      </c>
      <c r="AA32" s="14">
        <f t="shared" si="1"/>
        <v>43.397177515923381</v>
      </c>
      <c r="AB32" s="1">
        <v>1.2450000000000001</v>
      </c>
      <c r="AC32" s="22">
        <f t="shared" si="2"/>
        <v>8.7799228791549151</v>
      </c>
      <c r="AD32" s="23">
        <v>8.8303717000000006</v>
      </c>
    </row>
    <row r="33" spans="1:30" x14ac:dyDescent="0.2">
      <c r="A33" s="1" t="s">
        <v>342</v>
      </c>
      <c r="B33" s="1" t="s">
        <v>435</v>
      </c>
      <c r="C33" s="1" t="s">
        <v>436</v>
      </c>
      <c r="D33" s="1">
        <v>31</v>
      </c>
      <c r="E33" s="1" t="s">
        <v>33</v>
      </c>
      <c r="F33" s="1" t="s">
        <v>437</v>
      </c>
      <c r="G33" s="1" t="s">
        <v>127</v>
      </c>
      <c r="H33" s="1" t="s">
        <v>298</v>
      </c>
      <c r="I33" s="1" t="s">
        <v>36</v>
      </c>
      <c r="J33" s="1" t="s">
        <v>128</v>
      </c>
      <c r="K33" s="1">
        <v>3</v>
      </c>
      <c r="L33" s="1">
        <v>156.1</v>
      </c>
      <c r="M33" s="1">
        <v>178.6</v>
      </c>
      <c r="N33" s="1">
        <v>67.400000000000006</v>
      </c>
      <c r="O33" s="1">
        <v>4245</v>
      </c>
      <c r="P33" s="1">
        <v>3211</v>
      </c>
      <c r="Q33" s="1" t="s">
        <v>321</v>
      </c>
      <c r="R33" s="1" t="s">
        <v>98</v>
      </c>
      <c r="S33" s="1">
        <v>76.135999999999996</v>
      </c>
      <c r="T33" s="1">
        <v>76.772999999999996</v>
      </c>
      <c r="U33" s="1"/>
      <c r="V33" s="1">
        <v>76.772999999999996</v>
      </c>
      <c r="W33" s="1">
        <v>0.75567139999999999</v>
      </c>
      <c r="X33" s="1">
        <v>21.56</v>
      </c>
      <c r="Y33" s="1"/>
      <c r="Z33" s="14">
        <f t="shared" si="0"/>
        <v>21.56</v>
      </c>
      <c r="AA33" s="14">
        <f t="shared" si="1"/>
        <v>21.565188669518268</v>
      </c>
      <c r="AB33" s="1">
        <v>1.0580000000000001</v>
      </c>
      <c r="AC33" s="22">
        <f t="shared" si="2"/>
        <v>10.817948603471917</v>
      </c>
      <c r="AD33" s="23">
        <v>10.879661799999999</v>
      </c>
    </row>
    <row r="34" spans="1:30" x14ac:dyDescent="0.2">
      <c r="A34" s="1" t="s">
        <v>342</v>
      </c>
      <c r="B34" s="1" t="s">
        <v>438</v>
      </c>
      <c r="C34" s="1" t="s">
        <v>439</v>
      </c>
      <c r="D34" s="1">
        <v>32</v>
      </c>
      <c r="E34" s="1" t="s">
        <v>33</v>
      </c>
      <c r="F34" s="1" t="s">
        <v>440</v>
      </c>
      <c r="G34" s="1" t="s">
        <v>129</v>
      </c>
      <c r="H34" s="1" t="s">
        <v>298</v>
      </c>
      <c r="I34" s="1" t="s">
        <v>36</v>
      </c>
      <c r="J34" s="1" t="s">
        <v>130</v>
      </c>
      <c r="K34" s="1">
        <v>3</v>
      </c>
      <c r="L34" s="1">
        <v>156.1</v>
      </c>
      <c r="M34" s="1">
        <v>179.1</v>
      </c>
      <c r="N34" s="1">
        <v>69.400000000000006</v>
      </c>
      <c r="O34" s="1">
        <v>6522</v>
      </c>
      <c r="P34" s="1">
        <v>4926</v>
      </c>
      <c r="Q34" s="1" t="s">
        <v>321</v>
      </c>
      <c r="R34" s="1" t="s">
        <v>310</v>
      </c>
      <c r="S34" s="1">
        <v>113.527</v>
      </c>
      <c r="T34" s="1">
        <v>114.467</v>
      </c>
      <c r="U34" s="1"/>
      <c r="V34" s="1">
        <v>114.467</v>
      </c>
      <c r="W34" s="1">
        <v>0.7545288</v>
      </c>
      <c r="X34" s="1">
        <v>20.071999999999999</v>
      </c>
      <c r="Y34" s="1"/>
      <c r="Z34" s="14">
        <f t="shared" si="0"/>
        <v>20.071999999999999</v>
      </c>
      <c r="AA34" s="14">
        <f t="shared" si="1"/>
        <v>20.088245943555314</v>
      </c>
      <c r="AB34" s="1">
        <v>1.502</v>
      </c>
      <c r="AC34" s="22">
        <f t="shared" si="2"/>
        <v>11.365082561733988</v>
      </c>
      <c r="AD34" s="23">
        <v>11.4261999</v>
      </c>
    </row>
    <row r="35" spans="1:30" x14ac:dyDescent="0.2">
      <c r="A35" s="1" t="s">
        <v>342</v>
      </c>
      <c r="B35" s="1" t="s">
        <v>441</v>
      </c>
      <c r="C35" s="1" t="s">
        <v>442</v>
      </c>
      <c r="D35" s="1">
        <v>33</v>
      </c>
      <c r="E35" s="1" t="s">
        <v>33</v>
      </c>
      <c r="F35" s="1" t="s">
        <v>443</v>
      </c>
      <c r="G35" s="1" t="s">
        <v>131</v>
      </c>
      <c r="H35" s="1" t="s">
        <v>298</v>
      </c>
      <c r="I35" s="1" t="s">
        <v>36</v>
      </c>
      <c r="J35" s="1" t="s">
        <v>132</v>
      </c>
      <c r="K35" s="1">
        <v>3</v>
      </c>
      <c r="L35" s="1">
        <v>156.30000000000001</v>
      </c>
      <c r="M35" s="1">
        <v>178.8</v>
      </c>
      <c r="N35" s="1">
        <v>65.8</v>
      </c>
      <c r="O35" s="1">
        <v>3331</v>
      </c>
      <c r="P35" s="1">
        <v>2643</v>
      </c>
      <c r="Q35" s="1" t="s">
        <v>322</v>
      </c>
      <c r="R35" s="1" t="s">
        <v>81</v>
      </c>
      <c r="S35" s="1">
        <v>60.061</v>
      </c>
      <c r="T35" s="1">
        <v>60.591000000000001</v>
      </c>
      <c r="U35" s="1"/>
      <c r="V35" s="1">
        <v>60.591000000000001</v>
      </c>
      <c r="W35" s="1">
        <v>0.79230480000000003</v>
      </c>
      <c r="X35" s="1">
        <v>71.150999999999996</v>
      </c>
      <c r="Y35" s="1"/>
      <c r="Z35" s="14">
        <f t="shared" si="0"/>
        <v>71.150999999999982</v>
      </c>
      <c r="AA35" s="14">
        <f t="shared" si="1"/>
        <v>71.151441791806477</v>
      </c>
      <c r="AB35" s="1">
        <v>1.133</v>
      </c>
      <c r="AC35" s="22">
        <f t="shared" si="2"/>
        <v>7.9705185484995962</v>
      </c>
      <c r="AD35" s="23">
        <v>8.0179956000000008</v>
      </c>
    </row>
    <row r="36" spans="1:30" x14ac:dyDescent="0.2">
      <c r="A36" s="1" t="s">
        <v>342</v>
      </c>
      <c r="B36" s="1" t="s">
        <v>445</v>
      </c>
      <c r="C36" s="1" t="s">
        <v>446</v>
      </c>
      <c r="D36" s="1">
        <v>34</v>
      </c>
      <c r="E36" s="1" t="s">
        <v>33</v>
      </c>
      <c r="F36" s="1" t="s">
        <v>447</v>
      </c>
      <c r="G36" s="1" t="s">
        <v>133</v>
      </c>
      <c r="H36" s="1" t="s">
        <v>298</v>
      </c>
      <c r="I36" s="1" t="s">
        <v>36</v>
      </c>
      <c r="J36" s="1" t="s">
        <v>134</v>
      </c>
      <c r="K36" s="1">
        <v>3</v>
      </c>
      <c r="L36" s="1">
        <v>156.5</v>
      </c>
      <c r="M36" s="1">
        <v>179</v>
      </c>
      <c r="N36" s="1">
        <v>65.099999999999994</v>
      </c>
      <c r="O36" s="1">
        <v>2820</v>
      </c>
      <c r="P36" s="1">
        <v>2120</v>
      </c>
      <c r="Q36" s="1" t="s">
        <v>321</v>
      </c>
      <c r="R36" s="1" t="s">
        <v>310</v>
      </c>
      <c r="S36" s="1">
        <v>50.829000000000001</v>
      </c>
      <c r="T36" s="1">
        <v>51.255000000000003</v>
      </c>
      <c r="U36" s="1"/>
      <c r="V36" s="1">
        <v>51.255000000000003</v>
      </c>
      <c r="W36" s="1">
        <v>0.75080910000000001</v>
      </c>
      <c r="X36" s="1">
        <v>15.054</v>
      </c>
      <c r="Y36" s="1"/>
      <c r="Z36" s="14">
        <f t="shared" si="0"/>
        <v>15.054</v>
      </c>
      <c r="AA36" s="14">
        <f t="shared" si="1"/>
        <v>15.051703140816688</v>
      </c>
      <c r="AB36" s="1">
        <v>1.0149999999999999</v>
      </c>
      <c r="AC36" s="22">
        <f t="shared" si="2"/>
        <v>7.5245456018968682</v>
      </c>
      <c r="AD36" s="23">
        <v>7.5710537999999996</v>
      </c>
    </row>
    <row r="37" spans="1:30" x14ac:dyDescent="0.2">
      <c r="A37" s="1"/>
      <c r="B37" s="1"/>
      <c r="C37" s="1"/>
      <c r="D37" s="1">
        <v>35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4"/>
      <c r="AA37" s="14"/>
      <c r="AB37" s="1"/>
      <c r="AC37" s="22"/>
      <c r="AD37" s="23"/>
    </row>
    <row r="38" spans="1:30" x14ac:dyDescent="0.2">
      <c r="A38" s="1" t="s">
        <v>342</v>
      </c>
      <c r="B38" s="1" t="s">
        <v>450</v>
      </c>
      <c r="C38" s="1" t="s">
        <v>451</v>
      </c>
      <c r="D38" s="1">
        <v>36</v>
      </c>
      <c r="E38" s="1" t="s">
        <v>33</v>
      </c>
      <c r="F38" s="1" t="s">
        <v>452</v>
      </c>
      <c r="G38" s="1" t="s">
        <v>137</v>
      </c>
      <c r="H38" s="1" t="s">
        <v>298</v>
      </c>
      <c r="I38" s="1" t="s">
        <v>36</v>
      </c>
      <c r="J38" s="1" t="s">
        <v>138</v>
      </c>
      <c r="K38" s="1">
        <v>3</v>
      </c>
      <c r="L38" s="1">
        <v>156.30000000000001</v>
      </c>
      <c r="M38" s="1">
        <v>179</v>
      </c>
      <c r="N38" s="1">
        <v>68.099999999999994</v>
      </c>
      <c r="O38" s="1">
        <v>5486</v>
      </c>
      <c r="P38" s="1">
        <v>4170</v>
      </c>
      <c r="Q38" s="1" t="s">
        <v>321</v>
      </c>
      <c r="R38" s="1" t="s">
        <v>98</v>
      </c>
      <c r="S38" s="1">
        <v>96.057000000000002</v>
      </c>
      <c r="T38" s="1">
        <v>96.856999999999999</v>
      </c>
      <c r="U38" s="1"/>
      <c r="V38" s="1">
        <v>96.856999999999999</v>
      </c>
      <c r="W38" s="1">
        <v>0.75914859999999995</v>
      </c>
      <c r="X38" s="1">
        <v>26.338999999999999</v>
      </c>
      <c r="Y38" s="1"/>
      <c r="Z38" s="14">
        <f t="shared" si="0"/>
        <v>26.338999999999999</v>
      </c>
      <c r="AA38" s="14">
        <f t="shared" si="1"/>
        <v>26.350080171926081</v>
      </c>
      <c r="AB38" s="1">
        <v>1.208</v>
      </c>
      <c r="AC38" s="22">
        <f t="shared" si="2"/>
        <v>11.955683505562847</v>
      </c>
      <c r="AD38" s="23">
        <v>12.0213302</v>
      </c>
    </row>
    <row r="39" spans="1:30" x14ac:dyDescent="0.2">
      <c r="A39" s="1" t="s">
        <v>342</v>
      </c>
      <c r="B39" s="1" t="s">
        <v>453</v>
      </c>
      <c r="C39" s="1" t="s">
        <v>454</v>
      </c>
      <c r="D39" s="1">
        <v>37</v>
      </c>
      <c r="E39" s="1" t="s">
        <v>33</v>
      </c>
      <c r="F39" s="1" t="s">
        <v>455</v>
      </c>
      <c r="G39" s="1" t="s">
        <v>139</v>
      </c>
      <c r="H39" s="1" t="s">
        <v>298</v>
      </c>
      <c r="I39" s="1" t="s">
        <v>36</v>
      </c>
      <c r="J39" s="1" t="s">
        <v>140</v>
      </c>
      <c r="K39" s="1">
        <v>3</v>
      </c>
      <c r="L39" s="1">
        <v>156.19999999999999</v>
      </c>
      <c r="M39" s="1">
        <v>179.2</v>
      </c>
      <c r="N39" s="1">
        <v>69.900000000000006</v>
      </c>
      <c r="O39" s="1">
        <v>6477</v>
      </c>
      <c r="P39" s="1">
        <v>4928</v>
      </c>
      <c r="Q39" s="1" t="s">
        <v>322</v>
      </c>
      <c r="R39" s="1" t="s">
        <v>81</v>
      </c>
      <c r="S39" s="1">
        <v>115.13200000000001</v>
      </c>
      <c r="T39" s="1">
        <v>116.09099999999999</v>
      </c>
      <c r="U39" s="1"/>
      <c r="V39" s="1">
        <v>116.09099999999999</v>
      </c>
      <c r="W39" s="1">
        <v>0.76001890000000005</v>
      </c>
      <c r="X39" s="1">
        <v>27.472999999999999</v>
      </c>
      <c r="Y39" s="1"/>
      <c r="Z39" s="14">
        <f t="shared" si="0"/>
        <v>27.472999999999995</v>
      </c>
      <c r="AA39" s="14">
        <f t="shared" si="1"/>
        <v>27.489722332716351</v>
      </c>
      <c r="AB39" s="1">
        <v>1.5549999999999999</v>
      </c>
      <c r="AC39" s="22">
        <f t="shared" si="2"/>
        <v>11.133568318527985</v>
      </c>
      <c r="AD39" s="23">
        <v>11.1932638</v>
      </c>
    </row>
    <row r="40" spans="1:30" x14ac:dyDescent="0.2">
      <c r="A40" s="1" t="s">
        <v>342</v>
      </c>
      <c r="B40" s="1" t="s">
        <v>456</v>
      </c>
      <c r="C40" s="1" t="s">
        <v>457</v>
      </c>
      <c r="D40" s="1">
        <v>38</v>
      </c>
      <c r="E40" s="1" t="s">
        <v>33</v>
      </c>
      <c r="F40" s="1" t="s">
        <v>458</v>
      </c>
      <c r="G40" s="1" t="s">
        <v>141</v>
      </c>
      <c r="H40" s="1" t="s">
        <v>298</v>
      </c>
      <c r="I40" s="1" t="s">
        <v>36</v>
      </c>
      <c r="J40" s="1" t="s">
        <v>142</v>
      </c>
      <c r="K40" s="1">
        <v>3</v>
      </c>
      <c r="L40" s="1">
        <v>156.6</v>
      </c>
      <c r="M40" s="1">
        <v>178.8</v>
      </c>
      <c r="N40" s="1">
        <v>64.400000000000006</v>
      </c>
      <c r="O40" s="1">
        <v>2465</v>
      </c>
      <c r="P40" s="1">
        <v>1951</v>
      </c>
      <c r="Q40" s="1" t="s">
        <v>327</v>
      </c>
      <c r="R40" s="1" t="s">
        <v>81</v>
      </c>
      <c r="S40" s="1">
        <v>44.58</v>
      </c>
      <c r="T40" s="1">
        <v>44.970999999999997</v>
      </c>
      <c r="U40" s="1"/>
      <c r="V40" s="1">
        <v>44.970999999999997</v>
      </c>
      <c r="W40" s="1">
        <v>0.79059749999999995</v>
      </c>
      <c r="X40" s="1">
        <v>68.933000000000007</v>
      </c>
      <c r="Y40" s="1"/>
      <c r="Z40" s="14">
        <f t="shared" si="0"/>
        <v>68.933000000000007</v>
      </c>
      <c r="AA40" s="14">
        <f t="shared" si="1"/>
        <v>68.928859772905383</v>
      </c>
      <c r="AB40" s="1">
        <v>0.80900000000000005</v>
      </c>
      <c r="AC40" s="22">
        <f t="shared" si="2"/>
        <v>8.2814227564504925</v>
      </c>
      <c r="AD40" s="23">
        <v>8.3344211000000001</v>
      </c>
    </row>
    <row r="41" spans="1:30" x14ac:dyDescent="0.2">
      <c r="A41" s="1" t="s">
        <v>342</v>
      </c>
      <c r="B41" s="1" t="s">
        <v>460</v>
      </c>
      <c r="C41" s="1" t="s">
        <v>461</v>
      </c>
      <c r="D41" s="1">
        <v>39</v>
      </c>
      <c r="E41" s="1" t="s">
        <v>33</v>
      </c>
      <c r="F41" s="1" t="s">
        <v>462</v>
      </c>
      <c r="G41" s="1" t="s">
        <v>143</v>
      </c>
      <c r="H41" s="1" t="s">
        <v>298</v>
      </c>
      <c r="I41" s="1" t="s">
        <v>36</v>
      </c>
      <c r="J41" s="1" t="s">
        <v>144</v>
      </c>
      <c r="K41" s="1">
        <v>3</v>
      </c>
      <c r="L41" s="1">
        <v>156.69999999999999</v>
      </c>
      <c r="M41" s="1">
        <v>179</v>
      </c>
      <c r="N41" s="1">
        <v>66.099999999999994</v>
      </c>
      <c r="O41" s="1">
        <v>3658</v>
      </c>
      <c r="P41" s="1">
        <v>2741</v>
      </c>
      <c r="Q41" s="1" t="s">
        <v>321</v>
      </c>
      <c r="R41" s="1" t="s">
        <v>310</v>
      </c>
      <c r="S41" s="1">
        <v>64.787999999999997</v>
      </c>
      <c r="T41" s="1">
        <v>65.323999999999998</v>
      </c>
      <c r="U41" s="1"/>
      <c r="V41" s="1">
        <v>65.323999999999998</v>
      </c>
      <c r="W41" s="1">
        <v>0.74848650000000005</v>
      </c>
      <c r="X41" s="1">
        <v>11.926</v>
      </c>
      <c r="Y41" s="1"/>
      <c r="Z41" s="14">
        <f t="shared" si="0"/>
        <v>11.926</v>
      </c>
      <c r="AA41" s="14">
        <f t="shared" si="1"/>
        <v>11.927830184601566</v>
      </c>
      <c r="AB41" s="1">
        <v>1.1439999999999999</v>
      </c>
      <c r="AC41" s="22">
        <f t="shared" si="2"/>
        <v>8.5112667293687299</v>
      </c>
      <c r="AD41" s="23">
        <v>8.5613068999999999</v>
      </c>
    </row>
    <row r="42" spans="1:30" x14ac:dyDescent="0.2">
      <c r="A42" s="1" t="s">
        <v>342</v>
      </c>
      <c r="B42" s="1" t="s">
        <v>463</v>
      </c>
      <c r="C42" s="1" t="s">
        <v>464</v>
      </c>
      <c r="D42" s="1">
        <v>40</v>
      </c>
      <c r="E42" s="1" t="s">
        <v>33</v>
      </c>
      <c r="F42" s="1" t="s">
        <v>465</v>
      </c>
      <c r="G42" s="1" t="s">
        <v>145</v>
      </c>
      <c r="H42" s="1" t="s">
        <v>298</v>
      </c>
      <c r="I42" s="1" t="s">
        <v>36</v>
      </c>
      <c r="J42" s="1" t="s">
        <v>146</v>
      </c>
      <c r="K42" s="1">
        <v>3</v>
      </c>
      <c r="L42" s="1">
        <v>156.19999999999999</v>
      </c>
      <c r="M42" s="1">
        <v>179.2</v>
      </c>
      <c r="N42" s="1">
        <v>68.900000000000006</v>
      </c>
      <c r="O42" s="1">
        <v>5589</v>
      </c>
      <c r="P42" s="1">
        <v>4197</v>
      </c>
      <c r="Q42" s="1" t="s">
        <v>328</v>
      </c>
      <c r="R42" s="1" t="s">
        <v>98</v>
      </c>
      <c r="S42" s="1">
        <v>99.766000000000005</v>
      </c>
      <c r="T42" s="1">
        <v>100.58499999999999</v>
      </c>
      <c r="U42" s="1"/>
      <c r="V42" s="1">
        <v>100.58499999999999</v>
      </c>
      <c r="W42" s="1">
        <v>0.75020070000000005</v>
      </c>
      <c r="X42" s="1">
        <v>14.238</v>
      </c>
      <c r="Y42" s="1"/>
      <c r="Z42" s="14">
        <f t="shared" si="0"/>
        <v>14.238</v>
      </c>
      <c r="AA42" s="14">
        <f t="shared" si="1"/>
        <v>14.250173754926294</v>
      </c>
      <c r="AB42" s="1">
        <v>1.1779999999999999</v>
      </c>
      <c r="AC42" s="22">
        <f t="shared" si="2"/>
        <v>12.73241435773868</v>
      </c>
      <c r="AD42" s="23">
        <v>12.801982499999999</v>
      </c>
    </row>
    <row r="43" spans="1:30" x14ac:dyDescent="0.2">
      <c r="A43" s="1" t="s">
        <v>342</v>
      </c>
      <c r="B43" s="1" t="s">
        <v>466</v>
      </c>
      <c r="C43" s="1" t="s">
        <v>467</v>
      </c>
      <c r="D43" s="1">
        <v>41</v>
      </c>
      <c r="E43" s="1" t="s">
        <v>33</v>
      </c>
      <c r="F43" s="1" t="s">
        <v>468</v>
      </c>
      <c r="G43" s="1" t="s">
        <v>147</v>
      </c>
      <c r="H43" s="1" t="s">
        <v>298</v>
      </c>
      <c r="I43" s="1" t="s">
        <v>36</v>
      </c>
      <c r="J43" s="1" t="s">
        <v>148</v>
      </c>
      <c r="K43" s="1">
        <v>3</v>
      </c>
      <c r="L43" s="1">
        <v>156.6</v>
      </c>
      <c r="M43" s="1">
        <v>179.3</v>
      </c>
      <c r="N43" s="1">
        <v>67.3</v>
      </c>
      <c r="O43" s="1">
        <v>4832</v>
      </c>
      <c r="P43" s="1">
        <v>3630</v>
      </c>
      <c r="Q43" s="1" t="s">
        <v>322</v>
      </c>
      <c r="R43" s="1" t="s">
        <v>81</v>
      </c>
      <c r="S43" s="1">
        <v>85.316999999999993</v>
      </c>
      <c r="T43" s="1">
        <v>86.018000000000001</v>
      </c>
      <c r="U43" s="1"/>
      <c r="V43" s="1">
        <v>86.018000000000001</v>
      </c>
      <c r="W43" s="1">
        <v>0.75050539999999999</v>
      </c>
      <c r="X43" s="1">
        <v>14.688000000000001</v>
      </c>
      <c r="Y43" s="1"/>
      <c r="Z43" s="14">
        <f t="shared" si="0"/>
        <v>14.687999999999999</v>
      </c>
      <c r="AA43" s="14">
        <f t="shared" si="1"/>
        <v>14.695900626287846</v>
      </c>
      <c r="AB43" s="1">
        <v>1.0189999999999999</v>
      </c>
      <c r="AC43" s="22">
        <f t="shared" si="2"/>
        <v>12.585862306710913</v>
      </c>
      <c r="AD43" s="23">
        <v>12.6562821</v>
      </c>
    </row>
    <row r="44" spans="1:30" x14ac:dyDescent="0.2">
      <c r="A44" s="1" t="s">
        <v>342</v>
      </c>
      <c r="B44" s="1" t="s">
        <v>469</v>
      </c>
      <c r="C44" s="1" t="s">
        <v>470</v>
      </c>
      <c r="D44" s="1">
        <v>42</v>
      </c>
      <c r="E44" s="1" t="s">
        <v>33</v>
      </c>
      <c r="F44" s="1" t="s">
        <v>471</v>
      </c>
      <c r="G44" s="1" t="s">
        <v>149</v>
      </c>
      <c r="H44" s="1" t="s">
        <v>298</v>
      </c>
      <c r="I44" s="1" t="s">
        <v>36</v>
      </c>
      <c r="J44" s="1" t="s">
        <v>150</v>
      </c>
      <c r="K44" s="1">
        <v>3</v>
      </c>
      <c r="L44" s="1">
        <v>157.19999999999999</v>
      </c>
      <c r="M44" s="1">
        <v>178.8</v>
      </c>
      <c r="N44" s="1">
        <v>60.4</v>
      </c>
      <c r="O44" s="1">
        <v>1229</v>
      </c>
      <c r="P44" s="1">
        <v>1013</v>
      </c>
      <c r="Q44" s="1" t="s">
        <v>322</v>
      </c>
      <c r="R44" s="1" t="s">
        <v>98</v>
      </c>
      <c r="S44" s="1">
        <v>22.382999999999999</v>
      </c>
      <c r="T44" s="1">
        <v>22.591000000000001</v>
      </c>
      <c r="U44" s="1"/>
      <c r="V44" s="1">
        <v>22.591000000000001</v>
      </c>
      <c r="W44" s="1">
        <v>0.82264150000000003</v>
      </c>
      <c r="X44" s="1">
        <v>112.21</v>
      </c>
      <c r="Y44" s="1"/>
      <c r="Z44" s="14">
        <f t="shared" si="0"/>
        <v>112.21</v>
      </c>
      <c r="AA44" s="14">
        <f t="shared" si="1"/>
        <v>112.19929475478713</v>
      </c>
      <c r="AB44" s="1">
        <v>0.443</v>
      </c>
      <c r="AC44" s="22">
        <f t="shared" si="2"/>
        <v>7.5845816099388017</v>
      </c>
      <c r="AD44" s="23">
        <v>7.6457201000000001</v>
      </c>
    </row>
    <row r="45" spans="1:30" x14ac:dyDescent="0.2">
      <c r="A45" s="1" t="s">
        <v>342</v>
      </c>
      <c r="B45" s="1" t="s">
        <v>472</v>
      </c>
      <c r="C45" s="1" t="s">
        <v>473</v>
      </c>
      <c r="D45" s="1">
        <v>43</v>
      </c>
      <c r="E45" s="1" t="s">
        <v>33</v>
      </c>
      <c r="F45" s="1" t="s">
        <v>474</v>
      </c>
      <c r="G45" s="1" t="s">
        <v>151</v>
      </c>
      <c r="H45" s="1" t="s">
        <v>298</v>
      </c>
      <c r="I45" s="1" t="s">
        <v>36</v>
      </c>
      <c r="J45" s="1" t="s">
        <v>152</v>
      </c>
      <c r="K45" s="1">
        <v>3</v>
      </c>
      <c r="L45" s="1">
        <v>156.6</v>
      </c>
      <c r="M45" s="1">
        <v>179.1</v>
      </c>
      <c r="N45" s="1">
        <v>66.599999999999994</v>
      </c>
      <c r="O45" s="1">
        <v>4042</v>
      </c>
      <c r="P45" s="1">
        <v>3084</v>
      </c>
      <c r="Q45" s="1" t="s">
        <v>321</v>
      </c>
      <c r="R45" s="1" t="s">
        <v>75</v>
      </c>
      <c r="S45" s="1">
        <v>71.593000000000004</v>
      </c>
      <c r="T45" s="1">
        <v>72.191999999999993</v>
      </c>
      <c r="U45" s="1"/>
      <c r="V45" s="1">
        <v>72.191999999999993</v>
      </c>
      <c r="W45" s="1">
        <v>0.76220679999999996</v>
      </c>
      <c r="X45" s="1">
        <v>30.457999999999998</v>
      </c>
      <c r="Y45" s="1"/>
      <c r="Z45" s="14">
        <f t="shared" si="0"/>
        <v>30.457999999999998</v>
      </c>
      <c r="AA45" s="14">
        <f t="shared" si="1"/>
        <v>30.461844864871274</v>
      </c>
      <c r="AB45" s="1">
        <v>1.2350000000000001</v>
      </c>
      <c r="AC45" s="22">
        <f t="shared" si="2"/>
        <v>8.7139923165785369</v>
      </c>
      <c r="AD45" s="23">
        <v>8.7641781000000005</v>
      </c>
    </row>
    <row r="46" spans="1:30" x14ac:dyDescent="0.2">
      <c r="A46" s="1" t="s">
        <v>342</v>
      </c>
      <c r="B46" s="1" t="s">
        <v>475</v>
      </c>
      <c r="C46" s="1" t="s">
        <v>476</v>
      </c>
      <c r="D46" s="1">
        <v>44</v>
      </c>
      <c r="E46" s="1" t="s">
        <v>33</v>
      </c>
      <c r="F46" s="1" t="s">
        <v>315</v>
      </c>
      <c r="G46" s="1" t="s">
        <v>153</v>
      </c>
      <c r="H46" s="1" t="s">
        <v>298</v>
      </c>
      <c r="I46" s="1" t="s">
        <v>36</v>
      </c>
      <c r="J46" s="1" t="s">
        <v>154</v>
      </c>
      <c r="K46" s="1">
        <v>3</v>
      </c>
      <c r="L46" s="1">
        <v>155.80000000000001</v>
      </c>
      <c r="M46" s="1">
        <v>179</v>
      </c>
      <c r="N46" s="1">
        <v>70.8</v>
      </c>
      <c r="O46" s="1">
        <v>6239</v>
      </c>
      <c r="P46" s="1">
        <v>6374</v>
      </c>
      <c r="Q46" s="1" t="s">
        <v>324</v>
      </c>
      <c r="R46" s="1" t="s">
        <v>38</v>
      </c>
      <c r="S46" s="1">
        <v>114.93899999999999</v>
      </c>
      <c r="T46" s="1">
        <v>116.18899999999999</v>
      </c>
      <c r="U46" s="1"/>
      <c r="V46" s="1">
        <v>116.18899999999999</v>
      </c>
      <c r="W46" s="1">
        <v>1.0204674</v>
      </c>
      <c r="X46" s="1">
        <v>379.56</v>
      </c>
      <c r="Y46" s="1"/>
      <c r="Z46" s="14">
        <f t="shared" si="0"/>
        <v>379.56</v>
      </c>
      <c r="AA46" s="14">
        <f t="shared" si="1"/>
        <v>379.57675108033817</v>
      </c>
      <c r="AB46" s="1">
        <v>0.81499999999999995</v>
      </c>
      <c r="AC46" s="22">
        <f t="shared" si="2"/>
        <v>21.260519001366443</v>
      </c>
      <c r="AD46" s="23">
        <v>21.374512299999999</v>
      </c>
    </row>
    <row r="47" spans="1:30" x14ac:dyDescent="0.2">
      <c r="A47" s="1"/>
      <c r="B47" s="1"/>
      <c r="C47" s="1"/>
      <c r="D47" s="1"/>
      <c r="E47" s="1"/>
      <c r="F47" s="1" t="s">
        <v>623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4"/>
      <c r="AA47" s="14"/>
      <c r="AB47" s="1"/>
      <c r="AC47" s="22"/>
      <c r="AD47" s="23"/>
    </row>
    <row r="48" spans="1:30" x14ac:dyDescent="0.2">
      <c r="A48" s="1" t="s">
        <v>342</v>
      </c>
      <c r="B48" s="1" t="s">
        <v>480</v>
      </c>
      <c r="C48" s="1" t="s">
        <v>481</v>
      </c>
      <c r="D48" s="1">
        <v>46</v>
      </c>
      <c r="E48" s="1" t="s">
        <v>33</v>
      </c>
      <c r="F48" s="1" t="s">
        <v>50</v>
      </c>
      <c r="G48" s="1" t="s">
        <v>159</v>
      </c>
      <c r="H48" s="1" t="s">
        <v>298</v>
      </c>
      <c r="I48" s="1" t="s">
        <v>36</v>
      </c>
      <c r="J48" s="1" t="s">
        <v>160</v>
      </c>
      <c r="K48" s="1">
        <v>3</v>
      </c>
      <c r="L48" s="1">
        <v>156.4</v>
      </c>
      <c r="M48" s="1">
        <v>179.4</v>
      </c>
      <c r="N48" s="1">
        <v>69.099999999999994</v>
      </c>
      <c r="O48" s="1">
        <v>5913</v>
      </c>
      <c r="P48" s="1">
        <v>4392</v>
      </c>
      <c r="Q48" s="1" t="s">
        <v>328</v>
      </c>
      <c r="R48" s="1" t="s">
        <v>54</v>
      </c>
      <c r="S48" s="1">
        <v>104.208</v>
      </c>
      <c r="T48" s="1">
        <v>105.059</v>
      </c>
      <c r="U48" s="1"/>
      <c r="V48" s="1">
        <v>105.059</v>
      </c>
      <c r="W48" s="1">
        <v>0.74200410000000006</v>
      </c>
      <c r="X48" s="1">
        <v>3.1259999999999999</v>
      </c>
      <c r="Y48" s="1"/>
      <c r="Z48" s="14">
        <f t="shared" si="0"/>
        <v>3.1259999999999999</v>
      </c>
      <c r="AA48" s="14">
        <f t="shared" si="1"/>
        <v>3.1394861718637856</v>
      </c>
      <c r="AB48" s="1">
        <v>1.6359999999999999</v>
      </c>
      <c r="AC48" s="22">
        <f t="shared" si="2"/>
        <v>9.5760549698479611</v>
      </c>
      <c r="AD48" s="23">
        <v>9.6280844999999999</v>
      </c>
    </row>
    <row r="49" spans="1:30" x14ac:dyDescent="0.2">
      <c r="A49" s="1"/>
      <c r="B49" s="1"/>
      <c r="C49" s="1"/>
      <c r="D49" s="1"/>
      <c r="E49" s="1"/>
      <c r="F49" s="1" t="s">
        <v>34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4"/>
      <c r="AA49" s="14"/>
      <c r="AB49" s="1"/>
      <c r="AC49" s="22"/>
      <c r="AD49" s="23"/>
    </row>
    <row r="50" spans="1:30" x14ac:dyDescent="0.2">
      <c r="A50" s="1" t="s">
        <v>342</v>
      </c>
      <c r="B50" s="1" t="s">
        <v>485</v>
      </c>
      <c r="C50" s="1" t="s">
        <v>486</v>
      </c>
      <c r="D50" s="1">
        <v>48</v>
      </c>
      <c r="E50" s="1" t="s">
        <v>33</v>
      </c>
      <c r="F50" s="1" t="s">
        <v>68</v>
      </c>
      <c r="G50" s="1" t="s">
        <v>163</v>
      </c>
      <c r="H50" s="1" t="s">
        <v>298</v>
      </c>
      <c r="I50" s="1" t="s">
        <v>36</v>
      </c>
      <c r="J50" s="1" t="s">
        <v>164</v>
      </c>
      <c r="K50" s="1">
        <v>3</v>
      </c>
      <c r="L50" s="1">
        <v>156.6</v>
      </c>
      <c r="M50" s="1">
        <v>179.6</v>
      </c>
      <c r="N50" s="1">
        <v>69.900000000000006</v>
      </c>
      <c r="O50" s="1">
        <v>6666</v>
      </c>
      <c r="P50" s="1">
        <v>4975</v>
      </c>
      <c r="Q50" s="1" t="s">
        <v>324</v>
      </c>
      <c r="R50" s="1" t="s">
        <v>38</v>
      </c>
      <c r="S50" s="1">
        <v>116.212</v>
      </c>
      <c r="T50" s="1">
        <v>117.161</v>
      </c>
      <c r="U50" s="1"/>
      <c r="V50" s="1">
        <v>117.161</v>
      </c>
      <c r="W50" s="1">
        <v>0.7456798</v>
      </c>
      <c r="X50" s="1">
        <v>8.08</v>
      </c>
      <c r="Y50" s="1"/>
      <c r="Z50" s="14">
        <f t="shared" si="0"/>
        <v>8.08</v>
      </c>
      <c r="AA50" s="14">
        <f t="shared" si="1"/>
        <v>8.0970362098113728</v>
      </c>
      <c r="AB50" s="1">
        <v>1.7090000000000001</v>
      </c>
      <c r="AC50" s="22">
        <f t="shared" si="2"/>
        <v>10.223740010385004</v>
      </c>
      <c r="AD50" s="23">
        <v>10.2785791</v>
      </c>
    </row>
    <row r="51" spans="1:30" x14ac:dyDescent="0.2">
      <c r="A51" s="1" t="s">
        <v>342</v>
      </c>
      <c r="B51" s="1" t="s">
        <v>487</v>
      </c>
      <c r="C51" s="1" t="s">
        <v>488</v>
      </c>
      <c r="D51" s="1">
        <v>49</v>
      </c>
      <c r="E51" s="1" t="s">
        <v>33</v>
      </c>
      <c r="F51" s="1" t="s">
        <v>489</v>
      </c>
      <c r="G51" s="1" t="s">
        <v>165</v>
      </c>
      <c r="H51" s="1" t="s">
        <v>298</v>
      </c>
      <c r="I51" s="1" t="s">
        <v>36</v>
      </c>
      <c r="J51" s="1" t="s">
        <v>166</v>
      </c>
      <c r="K51" s="1">
        <v>3</v>
      </c>
      <c r="L51" s="1">
        <v>156.4</v>
      </c>
      <c r="M51" s="1">
        <v>179.4</v>
      </c>
      <c r="N51" s="1">
        <v>68.900000000000006</v>
      </c>
      <c r="O51" s="1">
        <v>5631</v>
      </c>
      <c r="P51" s="1">
        <v>4244</v>
      </c>
      <c r="Q51" s="1" t="s">
        <v>325</v>
      </c>
      <c r="R51" s="1" t="s">
        <v>80</v>
      </c>
      <c r="S51" s="1">
        <v>99.713999999999999</v>
      </c>
      <c r="T51" s="1">
        <v>100.538</v>
      </c>
      <c r="U51" s="1"/>
      <c r="V51" s="1">
        <v>100.538</v>
      </c>
      <c r="W51" s="1">
        <v>0.75291220000000003</v>
      </c>
      <c r="X51" s="1">
        <v>17.989000000000001</v>
      </c>
      <c r="Y51" s="1"/>
      <c r="Z51" s="14">
        <f t="shared" si="0"/>
        <v>17.989000000000001</v>
      </c>
      <c r="AA51" s="14">
        <f t="shared" si="1"/>
        <v>18.001159967801563</v>
      </c>
      <c r="AB51" s="1">
        <v>1.351</v>
      </c>
      <c r="AC51" s="22">
        <f t="shared" si="2"/>
        <v>11.096795293939939</v>
      </c>
      <c r="AD51" s="23">
        <v>11.157404</v>
      </c>
    </row>
    <row r="52" spans="1:30" x14ac:dyDescent="0.2">
      <c r="A52" s="1" t="s">
        <v>342</v>
      </c>
      <c r="B52" s="1" t="s">
        <v>491</v>
      </c>
      <c r="C52" s="1" t="s">
        <v>492</v>
      </c>
      <c r="D52" s="1">
        <v>50</v>
      </c>
      <c r="E52" s="1" t="s">
        <v>33</v>
      </c>
      <c r="F52" s="1" t="s">
        <v>493</v>
      </c>
      <c r="G52" s="1" t="s">
        <v>167</v>
      </c>
      <c r="H52" s="1" t="s">
        <v>298</v>
      </c>
      <c r="I52" s="1" t="s">
        <v>36</v>
      </c>
      <c r="J52" s="1" t="s">
        <v>168</v>
      </c>
      <c r="K52" s="1">
        <v>3</v>
      </c>
      <c r="L52" s="1">
        <v>157</v>
      </c>
      <c r="M52" s="1">
        <v>179.3</v>
      </c>
      <c r="N52" s="1">
        <v>65.099999999999994</v>
      </c>
      <c r="O52" s="1">
        <v>2984</v>
      </c>
      <c r="P52" s="1">
        <v>2368</v>
      </c>
      <c r="Q52" s="1" t="s">
        <v>357</v>
      </c>
      <c r="R52" s="1" t="s">
        <v>80</v>
      </c>
      <c r="S52" s="1">
        <v>53.557000000000002</v>
      </c>
      <c r="T52" s="1">
        <v>54.024000000000001</v>
      </c>
      <c r="U52" s="1"/>
      <c r="V52" s="1">
        <v>54.024000000000001</v>
      </c>
      <c r="W52" s="1">
        <v>0.79265940000000001</v>
      </c>
      <c r="X52" s="1">
        <v>71.691999999999993</v>
      </c>
      <c r="Y52" s="1"/>
      <c r="Z52" s="14">
        <f t="shared" si="0"/>
        <v>71.691999999999993</v>
      </c>
      <c r="AA52" s="14">
        <f t="shared" si="1"/>
        <v>71.690515407803701</v>
      </c>
      <c r="AB52" s="1">
        <v>1.012</v>
      </c>
      <c r="AC52" s="22">
        <f t="shared" si="2"/>
        <v>7.9551615460714729</v>
      </c>
      <c r="AD52" s="23">
        <v>8.0038090000000004</v>
      </c>
    </row>
    <row r="53" spans="1:30" x14ac:dyDescent="0.2">
      <c r="A53" s="1" t="s">
        <v>342</v>
      </c>
      <c r="B53" s="1" t="s">
        <v>494</v>
      </c>
      <c r="C53" s="1" t="s">
        <v>495</v>
      </c>
      <c r="D53" s="1">
        <v>51</v>
      </c>
      <c r="E53" s="1" t="s">
        <v>33</v>
      </c>
      <c r="F53" s="1" t="s">
        <v>496</v>
      </c>
      <c r="G53" s="1" t="s">
        <v>169</v>
      </c>
      <c r="H53" s="1" t="s">
        <v>298</v>
      </c>
      <c r="I53" s="1" t="s">
        <v>36</v>
      </c>
      <c r="J53" s="1" t="s">
        <v>170</v>
      </c>
      <c r="K53" s="1">
        <v>3</v>
      </c>
      <c r="L53" s="1">
        <v>156.9</v>
      </c>
      <c r="M53" s="1">
        <v>179.4</v>
      </c>
      <c r="N53" s="1">
        <v>66.900000000000006</v>
      </c>
      <c r="O53" s="1">
        <v>4281</v>
      </c>
      <c r="P53" s="1">
        <v>3553</v>
      </c>
      <c r="Q53" s="1" t="s">
        <v>322</v>
      </c>
      <c r="R53" s="1" t="s">
        <v>81</v>
      </c>
      <c r="S53" s="1">
        <v>75.462999999999994</v>
      </c>
      <c r="T53" s="1">
        <v>76.144000000000005</v>
      </c>
      <c r="U53" s="1"/>
      <c r="V53" s="1">
        <v>76.144000000000005</v>
      </c>
      <c r="W53" s="1">
        <v>0.82893070000000002</v>
      </c>
      <c r="X53" s="1">
        <v>120.649</v>
      </c>
      <c r="Y53" s="1"/>
      <c r="Z53" s="14">
        <f t="shared" si="0"/>
        <v>120.64899999999999</v>
      </c>
      <c r="AA53" s="14">
        <f t="shared" si="1"/>
        <v>120.65400415672127</v>
      </c>
      <c r="AB53" s="1">
        <v>1.425</v>
      </c>
      <c r="AC53" s="22">
        <f t="shared" si="2"/>
        <v>7.9659830236127718</v>
      </c>
      <c r="AD53" s="23">
        <v>8.0114294000000008</v>
      </c>
    </row>
    <row r="54" spans="1:30" x14ac:dyDescent="0.2">
      <c r="A54" s="1" t="s">
        <v>342</v>
      </c>
      <c r="B54" s="1" t="s">
        <v>497</v>
      </c>
      <c r="C54" s="1" t="s">
        <v>498</v>
      </c>
      <c r="D54" s="1">
        <v>52</v>
      </c>
      <c r="E54" s="1" t="s">
        <v>33</v>
      </c>
      <c r="F54" s="1" t="s">
        <v>499</v>
      </c>
      <c r="G54" s="1" t="s">
        <v>171</v>
      </c>
      <c r="H54" s="1" t="s">
        <v>298</v>
      </c>
      <c r="I54" s="1" t="s">
        <v>36</v>
      </c>
      <c r="J54" s="1" t="s">
        <v>172</v>
      </c>
      <c r="K54" s="1">
        <v>3</v>
      </c>
      <c r="L54" s="1">
        <v>156.69999999999999</v>
      </c>
      <c r="M54" s="1">
        <v>179.5</v>
      </c>
      <c r="N54" s="1">
        <v>68.099999999999994</v>
      </c>
      <c r="O54" s="1">
        <v>4862</v>
      </c>
      <c r="P54" s="1">
        <v>3960</v>
      </c>
      <c r="Q54" s="1" t="s">
        <v>327</v>
      </c>
      <c r="R54" s="1" t="s">
        <v>54</v>
      </c>
      <c r="S54" s="1">
        <v>86.438000000000002</v>
      </c>
      <c r="T54" s="1">
        <v>87.203000000000003</v>
      </c>
      <c r="U54" s="1"/>
      <c r="V54" s="1">
        <v>87.203000000000003</v>
      </c>
      <c r="W54" s="1">
        <v>0.81360650000000001</v>
      </c>
      <c r="X54" s="1">
        <v>100</v>
      </c>
      <c r="Y54" s="1"/>
      <c r="Z54" s="14">
        <f t="shared" si="0"/>
        <v>100.00000000000001</v>
      </c>
      <c r="AA54" s="14">
        <f t="shared" si="1"/>
        <v>100.00824823783702</v>
      </c>
      <c r="AB54" s="1">
        <v>1.5449999999999999</v>
      </c>
      <c r="AC54" s="22">
        <f t="shared" si="2"/>
        <v>8.4154224877741921</v>
      </c>
      <c r="AD54" s="23">
        <v>8.4624226</v>
      </c>
    </row>
    <row r="55" spans="1:30" x14ac:dyDescent="0.2">
      <c r="A55" s="1" t="s">
        <v>342</v>
      </c>
      <c r="B55" s="1" t="s">
        <v>500</v>
      </c>
      <c r="C55" s="1" t="s">
        <v>501</v>
      </c>
      <c r="D55" s="1">
        <v>53</v>
      </c>
      <c r="E55" s="1" t="s">
        <v>33</v>
      </c>
      <c r="F55" s="1" t="s">
        <v>502</v>
      </c>
      <c r="G55" s="1" t="s">
        <v>173</v>
      </c>
      <c r="H55" s="1" t="s">
        <v>298</v>
      </c>
      <c r="I55" s="1" t="s">
        <v>36</v>
      </c>
      <c r="J55" s="1" t="s">
        <v>174</v>
      </c>
      <c r="K55" s="1">
        <v>3</v>
      </c>
      <c r="L55" s="1">
        <v>156.69999999999999</v>
      </c>
      <c r="M55" s="1">
        <v>179.2</v>
      </c>
      <c r="N55" s="1">
        <v>66.400000000000006</v>
      </c>
      <c r="O55" s="1">
        <v>3354</v>
      </c>
      <c r="P55" s="1">
        <v>2822</v>
      </c>
      <c r="Q55" s="1" t="s">
        <v>327</v>
      </c>
      <c r="R55" s="1" t="s">
        <v>54</v>
      </c>
      <c r="S55" s="1">
        <v>60.228999999999999</v>
      </c>
      <c r="T55" s="1">
        <v>60.781999999999996</v>
      </c>
      <c r="U55" s="1"/>
      <c r="V55" s="1">
        <v>60.781999999999996</v>
      </c>
      <c r="W55" s="1">
        <v>0.84020240000000002</v>
      </c>
      <c r="X55" s="1">
        <v>135.982</v>
      </c>
      <c r="Y55" s="1"/>
      <c r="Z55" s="14">
        <f t="shared" si="0"/>
        <v>135.982</v>
      </c>
      <c r="AA55" s="14">
        <f t="shared" si="1"/>
        <v>135.98249782033469</v>
      </c>
      <c r="AB55" s="1">
        <v>1.08</v>
      </c>
      <c r="AC55" s="22">
        <f t="shared" si="2"/>
        <v>8.3880554461206334</v>
      </c>
      <c r="AD55" s="23">
        <v>8.4379904000000003</v>
      </c>
    </row>
    <row r="56" spans="1:30" x14ac:dyDescent="0.2">
      <c r="A56" s="1" t="s">
        <v>342</v>
      </c>
      <c r="B56" s="1" t="s">
        <v>334</v>
      </c>
      <c r="C56" s="1" t="s">
        <v>503</v>
      </c>
      <c r="D56" s="1">
        <v>54</v>
      </c>
      <c r="E56" s="1" t="s">
        <v>33</v>
      </c>
      <c r="F56" s="1" t="s">
        <v>504</v>
      </c>
      <c r="G56" s="1" t="s">
        <v>175</v>
      </c>
      <c r="H56" s="1" t="s">
        <v>298</v>
      </c>
      <c r="I56" s="1" t="s">
        <v>36</v>
      </c>
      <c r="J56" s="1" t="s">
        <v>176</v>
      </c>
      <c r="K56" s="1">
        <v>3</v>
      </c>
      <c r="L56" s="1">
        <v>156.80000000000001</v>
      </c>
      <c r="M56" s="1">
        <v>179.3</v>
      </c>
      <c r="N56" s="1">
        <v>67.099999999999994</v>
      </c>
      <c r="O56" s="1">
        <v>4115</v>
      </c>
      <c r="P56" s="1">
        <v>3225</v>
      </c>
      <c r="Q56" s="1" t="s">
        <v>322</v>
      </c>
      <c r="R56" s="1" t="s">
        <v>81</v>
      </c>
      <c r="S56" s="1">
        <v>73.497</v>
      </c>
      <c r="T56" s="1">
        <v>74.126000000000005</v>
      </c>
      <c r="U56" s="1"/>
      <c r="V56" s="1">
        <v>74.126000000000005</v>
      </c>
      <c r="W56" s="1">
        <v>0.7828524</v>
      </c>
      <c r="X56" s="1">
        <v>58.408000000000001</v>
      </c>
      <c r="Y56" s="1"/>
      <c r="Z56" s="14">
        <f t="shared" si="0"/>
        <v>58.408000000000001</v>
      </c>
      <c r="AA56" s="14">
        <f t="shared" si="1"/>
        <v>58.412412190386945</v>
      </c>
      <c r="AB56" s="1">
        <v>1.3089999999999999</v>
      </c>
      <c r="AC56" s="22">
        <f t="shared" si="2"/>
        <v>8.4418530357166368</v>
      </c>
      <c r="AD56" s="23">
        <v>8.4902610999999997</v>
      </c>
    </row>
    <row r="57" spans="1:30" x14ac:dyDescent="0.2">
      <c r="A57" s="1" t="s">
        <v>342</v>
      </c>
      <c r="B57" s="1" t="s">
        <v>505</v>
      </c>
      <c r="C57" s="1" t="s">
        <v>506</v>
      </c>
      <c r="D57" s="1">
        <v>55</v>
      </c>
      <c r="E57" s="1" t="s">
        <v>33</v>
      </c>
      <c r="F57" s="1" t="s">
        <v>50</v>
      </c>
      <c r="G57" s="1" t="s">
        <v>177</v>
      </c>
      <c r="H57" s="1" t="s">
        <v>298</v>
      </c>
      <c r="I57" s="1" t="s">
        <v>36</v>
      </c>
      <c r="J57" s="1" t="s">
        <v>178</v>
      </c>
      <c r="K57" s="1">
        <v>3</v>
      </c>
      <c r="L57" s="1">
        <v>156.4</v>
      </c>
      <c r="M57" s="1">
        <v>179</v>
      </c>
      <c r="N57" s="1">
        <v>67.599999999999994</v>
      </c>
      <c r="O57" s="1">
        <v>4534</v>
      </c>
      <c r="P57" s="1">
        <v>3368</v>
      </c>
      <c r="Q57" s="1" t="s">
        <v>322</v>
      </c>
      <c r="R57" s="1" t="s">
        <v>81</v>
      </c>
      <c r="S57" s="1">
        <v>80.028000000000006</v>
      </c>
      <c r="T57" s="1">
        <v>80.683999999999997</v>
      </c>
      <c r="U57" s="1"/>
      <c r="V57" s="1">
        <v>80.683999999999997</v>
      </c>
      <c r="W57" s="1">
        <v>0.74205790000000005</v>
      </c>
      <c r="X57" s="1">
        <v>3.153</v>
      </c>
      <c r="Y57" s="1"/>
      <c r="Z57" s="14">
        <f t="shared" si="0"/>
        <v>3.153</v>
      </c>
      <c r="AA57" s="14">
        <f t="shared" si="1"/>
        <v>3.1593359343020242</v>
      </c>
      <c r="AB57" s="1">
        <v>1.26</v>
      </c>
      <c r="AC57" s="22">
        <f t="shared" si="2"/>
        <v>9.5468385802680373</v>
      </c>
      <c r="AD57" s="23">
        <v>9.6007572999999997</v>
      </c>
    </row>
    <row r="58" spans="1:30" x14ac:dyDescent="0.2">
      <c r="A58" s="1" t="s">
        <v>342</v>
      </c>
      <c r="B58" s="1" t="s">
        <v>335</v>
      </c>
      <c r="C58" s="1" t="s">
        <v>507</v>
      </c>
      <c r="D58" s="1">
        <v>56</v>
      </c>
      <c r="E58" s="1" t="s">
        <v>33</v>
      </c>
      <c r="F58" s="1" t="s">
        <v>508</v>
      </c>
      <c r="G58" s="1" t="s">
        <v>179</v>
      </c>
      <c r="H58" s="1" t="s">
        <v>298</v>
      </c>
      <c r="I58" s="1" t="s">
        <v>36</v>
      </c>
      <c r="J58" s="1" t="s">
        <v>180</v>
      </c>
      <c r="K58" s="1">
        <v>3</v>
      </c>
      <c r="L58" s="1">
        <v>156.69999999999999</v>
      </c>
      <c r="M58" s="1">
        <v>179.4</v>
      </c>
      <c r="N58" s="1">
        <v>67.599999999999994</v>
      </c>
      <c r="O58" s="1">
        <v>4596</v>
      </c>
      <c r="P58" s="1">
        <v>3510</v>
      </c>
      <c r="Q58" s="1" t="s">
        <v>327</v>
      </c>
      <c r="R58" s="1" t="s">
        <v>80</v>
      </c>
      <c r="S58" s="1">
        <v>81.593999999999994</v>
      </c>
      <c r="T58" s="1">
        <v>82.275999999999996</v>
      </c>
      <c r="U58" s="1"/>
      <c r="V58" s="1">
        <v>82.275999999999996</v>
      </c>
      <c r="W58" s="1">
        <v>0.7628878</v>
      </c>
      <c r="X58" s="1">
        <v>31.457000000000001</v>
      </c>
      <c r="Y58" s="1"/>
      <c r="Z58" s="14">
        <f t="shared" si="0"/>
        <v>31.457000000000001</v>
      </c>
      <c r="AA58" s="14">
        <f t="shared" si="1"/>
        <v>31.46380293648452</v>
      </c>
      <c r="AB58" s="1">
        <v>1.468</v>
      </c>
      <c r="AC58" s="22">
        <f t="shared" si="2"/>
        <v>8.3559850634578208</v>
      </c>
      <c r="AD58" s="23">
        <v>8.4030716000000005</v>
      </c>
    </row>
    <row r="59" spans="1:30" x14ac:dyDescent="0.2">
      <c r="A59" s="1" t="s">
        <v>342</v>
      </c>
      <c r="B59" s="1" t="s">
        <v>336</v>
      </c>
      <c r="C59" s="1" t="s">
        <v>509</v>
      </c>
      <c r="D59" s="1">
        <v>57</v>
      </c>
      <c r="E59" s="1" t="s">
        <v>33</v>
      </c>
      <c r="F59" s="1" t="s">
        <v>510</v>
      </c>
      <c r="G59" s="1" t="s">
        <v>181</v>
      </c>
      <c r="H59" s="1" t="s">
        <v>298</v>
      </c>
      <c r="I59" s="1" t="s">
        <v>36</v>
      </c>
      <c r="J59" s="1" t="s">
        <v>182</v>
      </c>
      <c r="K59" s="1">
        <v>3</v>
      </c>
      <c r="L59" s="1">
        <v>156.69999999999999</v>
      </c>
      <c r="M59" s="1">
        <v>179.4</v>
      </c>
      <c r="N59" s="1">
        <v>67.400000000000006</v>
      </c>
      <c r="O59" s="1">
        <v>4212</v>
      </c>
      <c r="P59" s="1">
        <v>3170</v>
      </c>
      <c r="Q59" s="1" t="s">
        <v>327</v>
      </c>
      <c r="R59" s="1" t="s">
        <v>80</v>
      </c>
      <c r="S59" s="1">
        <v>74.944999999999993</v>
      </c>
      <c r="T59" s="1">
        <v>75.563999999999993</v>
      </c>
      <c r="U59" s="1"/>
      <c r="V59" s="1">
        <v>75.563999999999993</v>
      </c>
      <c r="W59" s="1">
        <v>0.75178420000000001</v>
      </c>
      <c r="X59" s="1">
        <v>16.388000000000002</v>
      </c>
      <c r="Y59" s="1"/>
      <c r="Z59" s="14">
        <f t="shared" si="0"/>
        <v>16.388000000000002</v>
      </c>
      <c r="AA59" s="14">
        <f t="shared" si="1"/>
        <v>16.392834017735208</v>
      </c>
      <c r="AB59" s="1">
        <v>1.389</v>
      </c>
      <c r="AC59" s="22">
        <f t="shared" si="2"/>
        <v>8.1101325559571098</v>
      </c>
      <c r="AD59" s="23">
        <v>8.1564361000000005</v>
      </c>
    </row>
    <row r="60" spans="1:30" x14ac:dyDescent="0.2">
      <c r="A60" s="1" t="s">
        <v>342</v>
      </c>
      <c r="B60" s="1" t="s">
        <v>511</v>
      </c>
      <c r="C60" s="1" t="s">
        <v>512</v>
      </c>
      <c r="D60" s="1">
        <v>58</v>
      </c>
      <c r="E60" s="1" t="s">
        <v>33</v>
      </c>
      <c r="F60" s="1" t="s">
        <v>513</v>
      </c>
      <c r="G60" s="1" t="s">
        <v>183</v>
      </c>
      <c r="H60" s="1" t="s">
        <v>298</v>
      </c>
      <c r="I60" s="1" t="s">
        <v>36</v>
      </c>
      <c r="J60" s="1" t="s">
        <v>184</v>
      </c>
      <c r="K60" s="1">
        <v>3</v>
      </c>
      <c r="L60" s="1">
        <v>156.80000000000001</v>
      </c>
      <c r="M60" s="1">
        <v>179.3</v>
      </c>
      <c r="N60" s="1">
        <v>66.599999999999994</v>
      </c>
      <c r="O60" s="1">
        <v>3884</v>
      </c>
      <c r="P60" s="1">
        <v>2911</v>
      </c>
      <c r="Q60" s="1" t="s">
        <v>327</v>
      </c>
      <c r="R60" s="1" t="s">
        <v>80</v>
      </c>
      <c r="S60" s="1">
        <v>69.088999999999999</v>
      </c>
      <c r="T60" s="1">
        <v>69.658000000000001</v>
      </c>
      <c r="U60" s="1"/>
      <c r="V60" s="1">
        <v>69.658000000000001</v>
      </c>
      <c r="W60" s="1">
        <v>0.7487627</v>
      </c>
      <c r="X60" s="1">
        <v>12.391</v>
      </c>
      <c r="Y60" s="1"/>
      <c r="Z60" s="14">
        <f t="shared" si="0"/>
        <v>12.391</v>
      </c>
      <c r="AA60" s="14">
        <f t="shared" si="1"/>
        <v>12.394101533507932</v>
      </c>
      <c r="AB60" s="1">
        <v>1.1970000000000001</v>
      </c>
      <c r="AC60" s="22">
        <f t="shared" si="2"/>
        <v>8.6747194392581566</v>
      </c>
      <c r="AD60" s="23">
        <v>8.7250116000000002</v>
      </c>
    </row>
    <row r="61" spans="1:30" x14ac:dyDescent="0.2">
      <c r="A61" s="1" t="s">
        <v>342</v>
      </c>
      <c r="B61" s="1" t="s">
        <v>514</v>
      </c>
      <c r="C61" s="1" t="s">
        <v>515</v>
      </c>
      <c r="D61" s="1">
        <v>59</v>
      </c>
      <c r="E61" s="1" t="s">
        <v>33</v>
      </c>
      <c r="F61" s="1" t="s">
        <v>516</v>
      </c>
      <c r="G61" s="1" t="s">
        <v>185</v>
      </c>
      <c r="H61" s="1" t="s">
        <v>298</v>
      </c>
      <c r="I61" s="1" t="s">
        <v>36</v>
      </c>
      <c r="J61" s="1" t="s">
        <v>186</v>
      </c>
      <c r="K61" s="1">
        <v>3</v>
      </c>
      <c r="L61" s="1">
        <v>156.9</v>
      </c>
      <c r="M61" s="1">
        <v>179.6</v>
      </c>
      <c r="N61" s="1">
        <v>67.099999999999994</v>
      </c>
      <c r="O61" s="1">
        <v>3777</v>
      </c>
      <c r="P61" s="1">
        <v>3004</v>
      </c>
      <c r="Q61" s="1" t="s">
        <v>327</v>
      </c>
      <c r="R61" s="1" t="s">
        <v>81</v>
      </c>
      <c r="S61" s="1">
        <v>67.352000000000004</v>
      </c>
      <c r="T61" s="1">
        <v>67.94</v>
      </c>
      <c r="U61" s="1"/>
      <c r="V61" s="1">
        <v>67.94</v>
      </c>
      <c r="W61" s="1">
        <v>0.79441649999999997</v>
      </c>
      <c r="X61" s="1">
        <v>73.978999999999999</v>
      </c>
      <c r="Y61" s="1"/>
      <c r="Z61" s="14">
        <f t="shared" si="0"/>
        <v>73.978999999999999</v>
      </c>
      <c r="AA61" s="14">
        <f t="shared" si="1"/>
        <v>73.981597570097421</v>
      </c>
      <c r="AB61" s="1">
        <v>1.2290000000000001</v>
      </c>
      <c r="AC61" s="22">
        <f t="shared" si="2"/>
        <v>8.2402498768094699</v>
      </c>
      <c r="AD61" s="23">
        <v>8.2882665000000006</v>
      </c>
    </row>
    <row r="62" spans="1:30" x14ac:dyDescent="0.2">
      <c r="A62" s="1" t="s">
        <v>342</v>
      </c>
      <c r="B62" s="1" t="s">
        <v>337</v>
      </c>
      <c r="C62" s="1" t="s">
        <v>517</v>
      </c>
      <c r="D62" s="1">
        <v>60</v>
      </c>
      <c r="E62" s="1" t="s">
        <v>33</v>
      </c>
      <c r="F62" s="1" t="s">
        <v>518</v>
      </c>
      <c r="G62" s="1" t="s">
        <v>187</v>
      </c>
      <c r="H62" s="1" t="s">
        <v>298</v>
      </c>
      <c r="I62" s="1" t="s">
        <v>36</v>
      </c>
      <c r="J62" s="1" t="s">
        <v>188</v>
      </c>
      <c r="K62" s="1">
        <v>3</v>
      </c>
      <c r="L62" s="1">
        <v>156.9</v>
      </c>
      <c r="M62" s="1">
        <v>179.6</v>
      </c>
      <c r="N62" s="1">
        <v>67.099999999999994</v>
      </c>
      <c r="O62" s="1">
        <v>4135</v>
      </c>
      <c r="P62" s="1">
        <v>3099</v>
      </c>
      <c r="Q62" s="1" t="s">
        <v>327</v>
      </c>
      <c r="R62" s="1" t="s">
        <v>81</v>
      </c>
      <c r="S62" s="1">
        <v>73.423000000000002</v>
      </c>
      <c r="T62" s="1">
        <v>74.028999999999996</v>
      </c>
      <c r="U62" s="1"/>
      <c r="V62" s="1">
        <v>74.028999999999996</v>
      </c>
      <c r="W62" s="1">
        <v>0.74869600000000003</v>
      </c>
      <c r="X62" s="1">
        <v>12.231</v>
      </c>
      <c r="Y62" s="1"/>
      <c r="Z62" s="14">
        <f t="shared" si="0"/>
        <v>12.231</v>
      </c>
      <c r="AA62" s="14">
        <f t="shared" si="1"/>
        <v>12.235383736108238</v>
      </c>
      <c r="AB62" s="1">
        <v>1.3720000000000001</v>
      </c>
      <c r="AC62" s="22">
        <f t="shared" si="2"/>
        <v>8.0436666180753953</v>
      </c>
      <c r="AD62" s="23">
        <v>8.0898234000000002</v>
      </c>
    </row>
    <row r="63" spans="1:30" x14ac:dyDescent="0.2">
      <c r="A63" s="1" t="s">
        <v>342</v>
      </c>
      <c r="B63" s="1" t="s">
        <v>519</v>
      </c>
      <c r="C63" s="1" t="s">
        <v>520</v>
      </c>
      <c r="D63" s="1">
        <v>61</v>
      </c>
      <c r="E63" s="1" t="s">
        <v>33</v>
      </c>
      <c r="F63" s="1" t="s">
        <v>521</v>
      </c>
      <c r="G63" s="1" t="s">
        <v>189</v>
      </c>
      <c r="H63" s="1" t="s">
        <v>298</v>
      </c>
      <c r="I63" s="1" t="s">
        <v>36</v>
      </c>
      <c r="J63" s="1" t="s">
        <v>190</v>
      </c>
      <c r="K63" s="1">
        <v>3</v>
      </c>
      <c r="L63" s="1">
        <v>156.5</v>
      </c>
      <c r="M63" s="1">
        <v>179.2</v>
      </c>
      <c r="N63" s="1">
        <v>68.900000000000006</v>
      </c>
      <c r="O63" s="1">
        <v>5540</v>
      </c>
      <c r="P63" s="1">
        <v>4164</v>
      </c>
      <c r="Q63" s="1" t="s">
        <v>327</v>
      </c>
      <c r="R63" s="1" t="s">
        <v>81</v>
      </c>
      <c r="S63" s="1">
        <v>97.98</v>
      </c>
      <c r="T63" s="1">
        <v>98.784000000000006</v>
      </c>
      <c r="U63" s="1"/>
      <c r="V63" s="1">
        <v>98.784000000000006</v>
      </c>
      <c r="W63" s="1">
        <v>0.75091509999999995</v>
      </c>
      <c r="X63" s="1">
        <v>15.202999999999999</v>
      </c>
      <c r="Y63" s="1"/>
      <c r="Z63" s="14">
        <f t="shared" si="0"/>
        <v>15.202999999999999</v>
      </c>
      <c r="AA63" s="14">
        <f t="shared" si="1"/>
        <v>15.214645444040194</v>
      </c>
      <c r="AB63" s="1">
        <v>1.341</v>
      </c>
      <c r="AC63" s="22">
        <f t="shared" si="2"/>
        <v>10.984359581025691</v>
      </c>
      <c r="AD63" s="23">
        <v>11.0445636</v>
      </c>
    </row>
    <row r="64" spans="1:30" x14ac:dyDescent="0.2">
      <c r="A64" s="1" t="s">
        <v>342</v>
      </c>
      <c r="B64" s="1" t="s">
        <v>522</v>
      </c>
      <c r="C64" s="1" t="s">
        <v>523</v>
      </c>
      <c r="D64" s="1">
        <v>62</v>
      </c>
      <c r="E64" s="1" t="s">
        <v>33</v>
      </c>
      <c r="F64" s="1" t="s">
        <v>524</v>
      </c>
      <c r="G64" s="1" t="s">
        <v>191</v>
      </c>
      <c r="H64" s="1" t="s">
        <v>298</v>
      </c>
      <c r="I64" s="1" t="s">
        <v>36</v>
      </c>
      <c r="J64" s="1" t="s">
        <v>192</v>
      </c>
      <c r="K64" s="1">
        <v>3</v>
      </c>
      <c r="L64" s="1">
        <v>156.4</v>
      </c>
      <c r="M64" s="1">
        <v>179.2</v>
      </c>
      <c r="N64" s="1">
        <v>67.900000000000006</v>
      </c>
      <c r="O64" s="1">
        <v>4851</v>
      </c>
      <c r="P64" s="1">
        <v>3668</v>
      </c>
      <c r="Q64" s="1" t="s">
        <v>327</v>
      </c>
      <c r="R64" s="1" t="s">
        <v>80</v>
      </c>
      <c r="S64" s="1">
        <v>86.135999999999996</v>
      </c>
      <c r="T64" s="1">
        <v>86.85</v>
      </c>
      <c r="U64" s="1"/>
      <c r="V64" s="1">
        <v>86.85</v>
      </c>
      <c r="W64" s="1">
        <v>0.75540229999999997</v>
      </c>
      <c r="X64" s="1">
        <v>21.332999999999998</v>
      </c>
      <c r="Y64" s="1"/>
      <c r="Z64" s="14">
        <f t="shared" si="0"/>
        <v>21.332999999999998</v>
      </c>
      <c r="AA64" s="14">
        <f t="shared" si="1"/>
        <v>21.341144687729955</v>
      </c>
      <c r="AB64" s="1">
        <v>1.3260000000000001</v>
      </c>
      <c r="AC64" s="22">
        <f t="shared" si="2"/>
        <v>9.7655736012909742</v>
      </c>
      <c r="AD64" s="23">
        <v>9.8200982999999997</v>
      </c>
    </row>
    <row r="65" spans="1:30" x14ac:dyDescent="0.2">
      <c r="A65" s="1" t="s">
        <v>342</v>
      </c>
      <c r="B65" s="1" t="s">
        <v>525</v>
      </c>
      <c r="C65" s="1" t="s">
        <v>526</v>
      </c>
      <c r="D65" s="1">
        <v>63</v>
      </c>
      <c r="E65" s="1" t="s">
        <v>33</v>
      </c>
      <c r="F65" s="1" t="s">
        <v>527</v>
      </c>
      <c r="G65" s="1" t="s">
        <v>193</v>
      </c>
      <c r="H65" s="1" t="s">
        <v>298</v>
      </c>
      <c r="I65" s="1" t="s">
        <v>36</v>
      </c>
      <c r="J65" s="1" t="s">
        <v>194</v>
      </c>
      <c r="K65" s="1">
        <v>3</v>
      </c>
      <c r="L65" s="1">
        <v>156.80000000000001</v>
      </c>
      <c r="M65" s="1">
        <v>179.6</v>
      </c>
      <c r="N65" s="1">
        <v>68.099999999999994</v>
      </c>
      <c r="O65" s="1">
        <v>5601</v>
      </c>
      <c r="P65" s="1">
        <v>4194</v>
      </c>
      <c r="Q65" s="1" t="s">
        <v>321</v>
      </c>
      <c r="R65" s="1" t="s">
        <v>38</v>
      </c>
      <c r="S65" s="1">
        <v>97.477999999999994</v>
      </c>
      <c r="T65" s="1">
        <v>98.274000000000001</v>
      </c>
      <c r="U65" s="1"/>
      <c r="V65" s="1">
        <v>98.274000000000001</v>
      </c>
      <c r="W65" s="1">
        <v>0.7466159</v>
      </c>
      <c r="X65" s="1">
        <v>23.643999999999998</v>
      </c>
      <c r="Y65" s="1"/>
      <c r="Z65" s="14">
        <f t="shared" si="0"/>
        <v>23.643999999999998</v>
      </c>
      <c r="AA65" s="14">
        <f t="shared" si="1"/>
        <v>23.655495839069669</v>
      </c>
      <c r="AB65" s="1">
        <v>1.232</v>
      </c>
      <c r="AC65" s="22">
        <f t="shared" si="2"/>
        <v>11.894415911657578</v>
      </c>
      <c r="AD65" s="23">
        <v>11.9596915</v>
      </c>
    </row>
    <row r="66" spans="1:30" x14ac:dyDescent="0.2">
      <c r="A66" s="1" t="s">
        <v>342</v>
      </c>
      <c r="B66" s="1" t="s">
        <v>528</v>
      </c>
      <c r="C66" s="1" t="s">
        <v>529</v>
      </c>
      <c r="D66" s="1">
        <v>64</v>
      </c>
      <c r="E66" s="1" t="s">
        <v>33</v>
      </c>
      <c r="F66" s="1" t="s">
        <v>530</v>
      </c>
      <c r="G66" s="1" t="s">
        <v>195</v>
      </c>
      <c r="H66" s="1" t="s">
        <v>298</v>
      </c>
      <c r="I66" s="1" t="s">
        <v>36</v>
      </c>
      <c r="J66" s="1" t="s">
        <v>196</v>
      </c>
      <c r="K66" s="1">
        <v>3</v>
      </c>
      <c r="L66" s="1">
        <v>156.80000000000001</v>
      </c>
      <c r="M66" s="1">
        <v>179.5</v>
      </c>
      <c r="N66" s="1">
        <v>68.400000000000006</v>
      </c>
      <c r="O66" s="1">
        <v>5279</v>
      </c>
      <c r="P66" s="1">
        <v>3981</v>
      </c>
      <c r="Q66" s="1" t="s">
        <v>357</v>
      </c>
      <c r="R66" s="1" t="s">
        <v>54</v>
      </c>
      <c r="S66" s="1">
        <v>93.474000000000004</v>
      </c>
      <c r="T66" s="1">
        <v>94.245000000000005</v>
      </c>
      <c r="U66" s="1"/>
      <c r="V66" s="1">
        <v>94.245000000000005</v>
      </c>
      <c r="W66" s="1">
        <v>0.7533436</v>
      </c>
      <c r="X66" s="1">
        <v>18.555</v>
      </c>
      <c r="Y66" s="1"/>
      <c r="Z66" s="14">
        <f t="shared" si="0"/>
        <v>18.555</v>
      </c>
      <c r="AA66" s="14">
        <f t="shared" si="1"/>
        <v>18.565313959802538</v>
      </c>
      <c r="AB66" s="1">
        <v>1.1659999999999999</v>
      </c>
      <c r="AC66" s="22">
        <f t="shared" si="2"/>
        <v>12.052045130973353</v>
      </c>
      <c r="AD66" s="23">
        <v>12.1185464</v>
      </c>
    </row>
    <row r="67" spans="1:30" x14ac:dyDescent="0.2">
      <c r="A67" s="1"/>
      <c r="B67" s="1"/>
      <c r="C67" s="1"/>
      <c r="D67" s="1">
        <v>65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4"/>
      <c r="AA67" s="14"/>
      <c r="AB67" s="1"/>
      <c r="AC67" s="22"/>
      <c r="AD67" s="23"/>
    </row>
    <row r="68" spans="1:30" x14ac:dyDescent="0.2">
      <c r="A68" s="1" t="s">
        <v>342</v>
      </c>
      <c r="B68" s="1" t="s">
        <v>534</v>
      </c>
      <c r="C68" s="1" t="s">
        <v>535</v>
      </c>
      <c r="D68" s="1">
        <v>66</v>
      </c>
      <c r="E68" s="1" t="s">
        <v>33</v>
      </c>
      <c r="F68" s="1" t="s">
        <v>536</v>
      </c>
      <c r="G68" s="1" t="s">
        <v>199</v>
      </c>
      <c r="H68" s="1" t="s">
        <v>298</v>
      </c>
      <c r="I68" s="1" t="s">
        <v>36</v>
      </c>
      <c r="J68" s="1" t="s">
        <v>200</v>
      </c>
      <c r="K68" s="1">
        <v>3</v>
      </c>
      <c r="L68" s="1">
        <v>156.6</v>
      </c>
      <c r="M68" s="1">
        <v>179.6</v>
      </c>
      <c r="N68" s="1">
        <v>70.099999999999994</v>
      </c>
      <c r="O68" s="1">
        <v>6959</v>
      </c>
      <c r="P68" s="1">
        <v>5228</v>
      </c>
      <c r="Q68" s="1" t="s">
        <v>322</v>
      </c>
      <c r="R68" s="1" t="s">
        <v>81</v>
      </c>
      <c r="S68" s="1">
        <v>121.90300000000001</v>
      </c>
      <c r="T68" s="1">
        <v>122.902</v>
      </c>
      <c r="U68" s="1"/>
      <c r="V68" s="1">
        <v>122.902</v>
      </c>
      <c r="W68" s="1">
        <v>0.75058009999999997</v>
      </c>
      <c r="X68" s="1">
        <v>14.805</v>
      </c>
      <c r="Y68" s="1"/>
      <c r="Z68" s="14">
        <f t="shared" si="0"/>
        <v>14.805</v>
      </c>
      <c r="AA68" s="14">
        <f t="shared" si="1"/>
        <v>14.823720292430535</v>
      </c>
      <c r="AB68" s="1">
        <v>1.514</v>
      </c>
      <c r="AC68" s="22">
        <f t="shared" si="2"/>
        <v>12.106396410894529</v>
      </c>
      <c r="AD68" s="23">
        <v>12.1709003</v>
      </c>
    </row>
    <row r="69" spans="1:30" x14ac:dyDescent="0.2">
      <c r="A69" s="1" t="s">
        <v>342</v>
      </c>
      <c r="B69" s="1" t="s">
        <v>537</v>
      </c>
      <c r="C69" s="1" t="s">
        <v>538</v>
      </c>
      <c r="D69" s="1">
        <v>67</v>
      </c>
      <c r="E69" s="1" t="s">
        <v>33</v>
      </c>
      <c r="F69" s="1" t="s">
        <v>539</v>
      </c>
      <c r="G69" s="1" t="s">
        <v>201</v>
      </c>
      <c r="H69" s="1" t="s">
        <v>298</v>
      </c>
      <c r="I69" s="1" t="s">
        <v>36</v>
      </c>
      <c r="J69" s="1" t="s">
        <v>202</v>
      </c>
      <c r="K69" s="1">
        <v>3</v>
      </c>
      <c r="L69" s="1">
        <v>156.69999999999999</v>
      </c>
      <c r="M69" s="1">
        <v>179.4</v>
      </c>
      <c r="N69" s="1">
        <v>68.400000000000006</v>
      </c>
      <c r="O69" s="1">
        <v>4838</v>
      </c>
      <c r="P69" s="1">
        <v>3850</v>
      </c>
      <c r="Q69" s="1" t="s">
        <v>325</v>
      </c>
      <c r="R69" s="1" t="s">
        <v>53</v>
      </c>
      <c r="S69" s="1">
        <v>86.08</v>
      </c>
      <c r="T69" s="1">
        <v>86.825999999999993</v>
      </c>
      <c r="U69" s="1"/>
      <c r="V69" s="1">
        <v>86.825999999999993</v>
      </c>
      <c r="W69" s="1">
        <v>0.79473070000000001</v>
      </c>
      <c r="X69" s="1">
        <v>74.506</v>
      </c>
      <c r="Y69" s="1"/>
      <c r="Z69" s="14">
        <f t="shared" si="0"/>
        <v>74.506</v>
      </c>
      <c r="AA69" s="14">
        <f t="shared" si="1"/>
        <v>74.514137647496042</v>
      </c>
      <c r="AB69" s="1">
        <v>1.4359999999999999</v>
      </c>
      <c r="AC69" s="22">
        <f t="shared" si="2"/>
        <v>9.015020296751862</v>
      </c>
      <c r="AD69" s="23">
        <v>9.0654187999999998</v>
      </c>
    </row>
    <row r="70" spans="1:30" x14ac:dyDescent="0.2">
      <c r="A70" s="1" t="s">
        <v>342</v>
      </c>
      <c r="B70" s="1" t="s">
        <v>541</v>
      </c>
      <c r="C70" s="1" t="s">
        <v>542</v>
      </c>
      <c r="D70" s="1">
        <v>68</v>
      </c>
      <c r="E70" s="1" t="s">
        <v>33</v>
      </c>
      <c r="F70" s="1" t="s">
        <v>543</v>
      </c>
      <c r="G70" s="1" t="s">
        <v>203</v>
      </c>
      <c r="H70" s="1" t="s">
        <v>298</v>
      </c>
      <c r="I70" s="1" t="s">
        <v>36</v>
      </c>
      <c r="J70" s="1" t="s">
        <v>204</v>
      </c>
      <c r="K70" s="1">
        <v>3</v>
      </c>
      <c r="L70" s="1">
        <v>157</v>
      </c>
      <c r="M70" s="1">
        <v>179.5</v>
      </c>
      <c r="N70" s="1">
        <v>67.400000000000006</v>
      </c>
      <c r="O70" s="1">
        <v>4236</v>
      </c>
      <c r="P70" s="1">
        <v>3175</v>
      </c>
      <c r="Q70" s="1" t="s">
        <v>357</v>
      </c>
      <c r="R70" s="1" t="s">
        <v>54</v>
      </c>
      <c r="S70" s="1">
        <v>75.31</v>
      </c>
      <c r="T70" s="1">
        <v>75.929000000000002</v>
      </c>
      <c r="U70" s="1"/>
      <c r="V70" s="1">
        <v>75.929000000000002</v>
      </c>
      <c r="W70" s="1">
        <v>0.74887079999999995</v>
      </c>
      <c r="X70" s="1">
        <v>12.487</v>
      </c>
      <c r="Y70" s="1"/>
      <c r="Z70" s="14">
        <f t="shared" ref="Z70:Z97" si="3">(V70*X70-(U70*Y70))/(V70-U70)</f>
        <v>12.487</v>
      </c>
      <c r="AA70" s="14">
        <f t="shared" ref="AA70:AA133" si="4">Z70+(3.2-((V70*$Z$219+$Z$220)))</f>
        <v>12.491941087959207</v>
      </c>
      <c r="AB70" s="1">
        <v>1.399</v>
      </c>
      <c r="AC70" s="22">
        <f t="shared" ref="AC70:AC133" si="5">(($AC$219*V70)+$AC$220)/AB70/10</f>
        <v>8.0910950629819887</v>
      </c>
      <c r="AD70" s="23">
        <v>8.1372517000000002</v>
      </c>
    </row>
    <row r="71" spans="1:30" x14ac:dyDescent="0.2">
      <c r="A71" s="1" t="s">
        <v>342</v>
      </c>
      <c r="B71" s="1" t="s">
        <v>544</v>
      </c>
      <c r="C71" s="1" t="s">
        <v>545</v>
      </c>
      <c r="D71" s="1">
        <v>69</v>
      </c>
      <c r="E71" s="1" t="s">
        <v>33</v>
      </c>
      <c r="F71" s="1" t="s">
        <v>546</v>
      </c>
      <c r="G71" s="1" t="s">
        <v>205</v>
      </c>
      <c r="H71" s="1" t="s">
        <v>298</v>
      </c>
      <c r="I71" s="1" t="s">
        <v>36</v>
      </c>
      <c r="J71" s="1" t="s">
        <v>206</v>
      </c>
      <c r="K71" s="1">
        <v>3</v>
      </c>
      <c r="L71" s="1">
        <v>156.69999999999999</v>
      </c>
      <c r="M71" s="1">
        <v>179.4</v>
      </c>
      <c r="N71" s="1">
        <v>68.900000000000006</v>
      </c>
      <c r="O71" s="1">
        <v>5151</v>
      </c>
      <c r="P71" s="1">
        <v>3886</v>
      </c>
      <c r="Q71" s="1" t="s">
        <v>327</v>
      </c>
      <c r="R71" s="1" t="s">
        <v>80</v>
      </c>
      <c r="S71" s="1">
        <v>91.545000000000002</v>
      </c>
      <c r="T71" s="1">
        <v>92.298000000000002</v>
      </c>
      <c r="U71" s="1"/>
      <c r="V71" s="1">
        <v>92.298000000000002</v>
      </c>
      <c r="W71" s="1">
        <v>0.75355550000000004</v>
      </c>
      <c r="X71" s="1">
        <v>18.928999999999998</v>
      </c>
      <c r="Y71" s="1"/>
      <c r="Z71" s="14">
        <f t="shared" si="3"/>
        <v>18.928999999999998</v>
      </c>
      <c r="AA71" s="14">
        <f t="shared" si="4"/>
        <v>18.938742820826835</v>
      </c>
      <c r="AB71" s="1">
        <v>1.1659999999999999</v>
      </c>
      <c r="AC71" s="22">
        <f t="shared" si="5"/>
        <v>11.802864115179473</v>
      </c>
      <c r="AD71" s="23">
        <v>11.8682213</v>
      </c>
    </row>
    <row r="72" spans="1:30" x14ac:dyDescent="0.2">
      <c r="A72" s="1" t="s">
        <v>342</v>
      </c>
      <c r="B72" s="1" t="s">
        <v>547</v>
      </c>
      <c r="C72" s="1" t="s">
        <v>548</v>
      </c>
      <c r="D72" s="1">
        <v>70</v>
      </c>
      <c r="E72" s="1" t="s">
        <v>33</v>
      </c>
      <c r="F72" s="1" t="s">
        <v>549</v>
      </c>
      <c r="G72" s="1" t="s">
        <v>207</v>
      </c>
      <c r="H72" s="1" t="s">
        <v>298</v>
      </c>
      <c r="I72" s="1" t="s">
        <v>36</v>
      </c>
      <c r="J72" s="1" t="s">
        <v>208</v>
      </c>
      <c r="K72" s="1">
        <v>3</v>
      </c>
      <c r="L72" s="1">
        <v>157</v>
      </c>
      <c r="M72" s="1">
        <v>179.5</v>
      </c>
      <c r="N72" s="1">
        <v>68.099999999999994</v>
      </c>
      <c r="O72" s="1">
        <v>4485</v>
      </c>
      <c r="P72" s="1">
        <v>3566</v>
      </c>
      <c r="Q72" s="1" t="s">
        <v>357</v>
      </c>
      <c r="R72" s="1" t="s">
        <v>80</v>
      </c>
      <c r="S72" s="1">
        <v>79.772999999999996</v>
      </c>
      <c r="T72" s="1">
        <v>80.462000000000003</v>
      </c>
      <c r="U72" s="1"/>
      <c r="V72" s="1">
        <v>80.462000000000003</v>
      </c>
      <c r="W72" s="1">
        <v>0.79436910000000005</v>
      </c>
      <c r="X72" s="1">
        <v>74.091999999999999</v>
      </c>
      <c r="Y72" s="1"/>
      <c r="Z72" s="14">
        <f t="shared" si="3"/>
        <v>74.091999999999999</v>
      </c>
      <c r="AA72" s="14">
        <f t="shared" si="4"/>
        <v>74.098270812138381</v>
      </c>
      <c r="AB72" s="1">
        <v>1.4039999999999999</v>
      </c>
      <c r="AC72" s="22">
        <f t="shared" si="5"/>
        <v>8.5440799189873822</v>
      </c>
      <c r="AD72" s="23">
        <v>8.5924107000000003</v>
      </c>
    </row>
    <row r="73" spans="1:30" x14ac:dyDescent="0.2">
      <c r="A73" s="1" t="s">
        <v>342</v>
      </c>
      <c r="B73" s="1" t="s">
        <v>550</v>
      </c>
      <c r="C73" s="1" t="s">
        <v>551</v>
      </c>
      <c r="D73" s="1">
        <v>71</v>
      </c>
      <c r="E73" s="1" t="s">
        <v>33</v>
      </c>
      <c r="F73" s="1" t="s">
        <v>552</v>
      </c>
      <c r="G73" s="1" t="s">
        <v>209</v>
      </c>
      <c r="H73" s="1" t="s">
        <v>298</v>
      </c>
      <c r="I73" s="1" t="s">
        <v>36</v>
      </c>
      <c r="J73" s="1" t="s">
        <v>210</v>
      </c>
      <c r="K73" s="1">
        <v>3</v>
      </c>
      <c r="L73" s="1">
        <v>156.9</v>
      </c>
      <c r="M73" s="1">
        <v>179.7</v>
      </c>
      <c r="N73" s="1">
        <v>67.599999999999994</v>
      </c>
      <c r="O73" s="1">
        <v>3955</v>
      </c>
      <c r="P73" s="1">
        <v>2966</v>
      </c>
      <c r="Q73" s="1" t="s">
        <v>327</v>
      </c>
      <c r="R73" s="1" t="s">
        <v>80</v>
      </c>
      <c r="S73" s="1">
        <v>70.191999999999993</v>
      </c>
      <c r="T73" s="1">
        <v>70.768000000000001</v>
      </c>
      <c r="U73" s="1"/>
      <c r="V73" s="1">
        <v>70.768000000000001</v>
      </c>
      <c r="W73" s="1">
        <v>0.74906859999999997</v>
      </c>
      <c r="X73" s="1">
        <v>12.840999999999999</v>
      </c>
      <c r="Y73" s="1"/>
      <c r="Z73" s="14">
        <f t="shared" si="3"/>
        <v>12.840999999999999</v>
      </c>
      <c r="AA73" s="14">
        <f t="shared" si="4"/>
        <v>12.844427144326129</v>
      </c>
      <c r="AB73" s="1">
        <v>1.304</v>
      </c>
      <c r="AC73" s="22">
        <f t="shared" si="5"/>
        <v>8.0899395653291677</v>
      </c>
      <c r="AD73" s="23">
        <v>8.1367315999999992</v>
      </c>
    </row>
    <row r="74" spans="1:30" x14ac:dyDescent="0.2">
      <c r="A74" s="1" t="s">
        <v>342</v>
      </c>
      <c r="B74" s="1" t="s">
        <v>553</v>
      </c>
      <c r="C74" s="1" t="s">
        <v>554</v>
      </c>
      <c r="D74" s="1">
        <v>72</v>
      </c>
      <c r="E74" s="1" t="s">
        <v>33</v>
      </c>
      <c r="F74" s="1" t="s">
        <v>555</v>
      </c>
      <c r="G74" s="1" t="s">
        <v>211</v>
      </c>
      <c r="H74" s="1" t="s">
        <v>298</v>
      </c>
      <c r="I74" s="1" t="s">
        <v>36</v>
      </c>
      <c r="J74" s="1" t="s">
        <v>212</v>
      </c>
      <c r="K74" s="1">
        <v>3</v>
      </c>
      <c r="L74" s="1">
        <v>156.69999999999999</v>
      </c>
      <c r="M74" s="1">
        <v>179.4</v>
      </c>
      <c r="N74" s="1">
        <v>68.599999999999994</v>
      </c>
      <c r="O74" s="1">
        <v>4887</v>
      </c>
      <c r="P74" s="1">
        <v>3665</v>
      </c>
      <c r="Q74" s="1" t="s">
        <v>327</v>
      </c>
      <c r="R74" s="1" t="s">
        <v>80</v>
      </c>
      <c r="S74" s="1">
        <v>86.891000000000005</v>
      </c>
      <c r="T74" s="1">
        <v>87.605000000000004</v>
      </c>
      <c r="U74" s="1"/>
      <c r="V74" s="1">
        <v>87.605000000000004</v>
      </c>
      <c r="W74" s="1">
        <v>0.74915480000000001</v>
      </c>
      <c r="X74" s="1">
        <v>12.887</v>
      </c>
      <c r="Y74" s="1"/>
      <c r="Z74" s="14">
        <f t="shared" si="3"/>
        <v>12.887</v>
      </c>
      <c r="AA74" s="14">
        <f t="shared" si="4"/>
        <v>12.895366161754946</v>
      </c>
      <c r="AB74" s="1">
        <v>1.0820000000000001</v>
      </c>
      <c r="AC74" s="22">
        <f t="shared" si="5"/>
        <v>12.071919609345418</v>
      </c>
      <c r="AD74" s="23">
        <v>12.139213099999999</v>
      </c>
    </row>
    <row r="75" spans="1:30" x14ac:dyDescent="0.2">
      <c r="A75" s="1" t="s">
        <v>342</v>
      </c>
      <c r="B75" s="1" t="s">
        <v>556</v>
      </c>
      <c r="C75" s="1" t="s">
        <v>557</v>
      </c>
      <c r="D75" s="1">
        <v>73</v>
      </c>
      <c r="E75" s="1" t="s">
        <v>33</v>
      </c>
      <c r="F75" s="1" t="s">
        <v>558</v>
      </c>
      <c r="G75" s="1" t="s">
        <v>213</v>
      </c>
      <c r="H75" s="1" t="s">
        <v>298</v>
      </c>
      <c r="I75" s="1" t="s">
        <v>36</v>
      </c>
      <c r="J75" s="1" t="s">
        <v>214</v>
      </c>
      <c r="K75" s="1">
        <v>3</v>
      </c>
      <c r="L75" s="1">
        <v>157.4</v>
      </c>
      <c r="M75" s="1">
        <v>179.2</v>
      </c>
      <c r="N75" s="1">
        <v>63.9</v>
      </c>
      <c r="O75" s="1">
        <v>1973</v>
      </c>
      <c r="P75" s="1">
        <v>1827</v>
      </c>
      <c r="Q75" s="1" t="s">
        <v>327</v>
      </c>
      <c r="R75" s="1" t="s">
        <v>80</v>
      </c>
      <c r="S75" s="1">
        <v>35.697000000000003</v>
      </c>
      <c r="T75" s="1">
        <v>36.055999999999997</v>
      </c>
      <c r="U75" s="1"/>
      <c r="V75" s="1">
        <v>36.055999999999997</v>
      </c>
      <c r="W75" s="1">
        <v>0.92424539999999999</v>
      </c>
      <c r="X75" s="1">
        <v>249.715</v>
      </c>
      <c r="Y75" s="1"/>
      <c r="Z75" s="14">
        <f t="shared" si="3"/>
        <v>249.715</v>
      </c>
      <c r="AA75" s="14">
        <f t="shared" si="4"/>
        <v>249.70824461935203</v>
      </c>
      <c r="AB75" s="1">
        <v>0.71</v>
      </c>
      <c r="AC75" s="22">
        <f t="shared" si="5"/>
        <v>7.562411081796431</v>
      </c>
      <c r="AD75" s="23">
        <v>7.6139647000000004</v>
      </c>
    </row>
    <row r="76" spans="1:30" x14ac:dyDescent="0.2">
      <c r="A76" s="1" t="s">
        <v>342</v>
      </c>
      <c r="B76" s="1" t="s">
        <v>559</v>
      </c>
      <c r="C76" s="1" t="s">
        <v>560</v>
      </c>
      <c r="D76" s="1">
        <v>74</v>
      </c>
      <c r="E76" s="1" t="s">
        <v>33</v>
      </c>
      <c r="F76" s="1" t="s">
        <v>561</v>
      </c>
      <c r="G76" s="1" t="s">
        <v>215</v>
      </c>
      <c r="H76" s="1" t="s">
        <v>298</v>
      </c>
      <c r="I76" s="1" t="s">
        <v>36</v>
      </c>
      <c r="J76" s="1" t="s">
        <v>216</v>
      </c>
      <c r="K76" s="1">
        <v>3</v>
      </c>
      <c r="L76" s="1">
        <v>156.9</v>
      </c>
      <c r="M76" s="1">
        <v>179.4</v>
      </c>
      <c r="N76" s="1">
        <v>67.099999999999994</v>
      </c>
      <c r="O76" s="1">
        <v>3549</v>
      </c>
      <c r="P76" s="1">
        <v>2664</v>
      </c>
      <c r="Q76" s="1" t="s">
        <v>328</v>
      </c>
      <c r="R76" s="1" t="s">
        <v>81</v>
      </c>
      <c r="S76" s="1">
        <v>63.454999999999998</v>
      </c>
      <c r="T76" s="1">
        <v>63.98</v>
      </c>
      <c r="U76" s="1"/>
      <c r="V76" s="1">
        <v>63.98</v>
      </c>
      <c r="W76" s="1">
        <v>0.7498165</v>
      </c>
      <c r="X76" s="1">
        <v>13.779</v>
      </c>
      <c r="Y76" s="1"/>
      <c r="Z76" s="14">
        <f t="shared" si="3"/>
        <v>13.779</v>
      </c>
      <c r="AA76" s="14">
        <f t="shared" si="4"/>
        <v>13.780435931502776</v>
      </c>
      <c r="AB76" s="1">
        <v>1.139</v>
      </c>
      <c r="AC76" s="22">
        <f t="shared" si="5"/>
        <v>8.3725443235584578</v>
      </c>
      <c r="AD76" s="23">
        <v>8.4219498000000002</v>
      </c>
    </row>
    <row r="77" spans="1:30" x14ac:dyDescent="0.2">
      <c r="A77" s="1" t="s">
        <v>342</v>
      </c>
      <c r="B77" s="1" t="s">
        <v>562</v>
      </c>
      <c r="C77" s="1" t="s">
        <v>563</v>
      </c>
      <c r="D77" s="1">
        <v>75</v>
      </c>
      <c r="E77" s="1" t="s">
        <v>33</v>
      </c>
      <c r="F77" s="1" t="s">
        <v>50</v>
      </c>
      <c r="G77" s="1" t="s">
        <v>217</v>
      </c>
      <c r="H77" s="1" t="s">
        <v>298</v>
      </c>
      <c r="I77" s="1" t="s">
        <v>36</v>
      </c>
      <c r="J77" s="1" t="s">
        <v>218</v>
      </c>
      <c r="K77" s="1">
        <v>3</v>
      </c>
      <c r="L77" s="1">
        <v>157.30000000000001</v>
      </c>
      <c r="M77" s="1">
        <v>179.6</v>
      </c>
      <c r="N77" s="1">
        <v>67.099999999999994</v>
      </c>
      <c r="O77" s="1">
        <v>4030</v>
      </c>
      <c r="P77" s="1">
        <v>2994</v>
      </c>
      <c r="Q77" s="1" t="s">
        <v>322</v>
      </c>
      <c r="R77" s="1" t="s">
        <v>81</v>
      </c>
      <c r="S77" s="1">
        <v>70.739000000000004</v>
      </c>
      <c r="T77" s="1">
        <v>71.313000000000002</v>
      </c>
      <c r="U77" s="1"/>
      <c r="V77" s="1">
        <v>71.313000000000002</v>
      </c>
      <c r="W77" s="1">
        <v>0.74203509999999995</v>
      </c>
      <c r="X77" s="1">
        <v>3.2530000000000001</v>
      </c>
      <c r="Y77" s="1"/>
      <c r="Z77" s="14">
        <f t="shared" si="3"/>
        <v>3.2530000000000001</v>
      </c>
      <c r="AA77" s="14">
        <f t="shared" si="4"/>
        <v>3.2565870163044335</v>
      </c>
      <c r="AB77" s="1">
        <v>1.103</v>
      </c>
      <c r="AC77" s="22">
        <f t="shared" si="5"/>
        <v>9.6379056526725115</v>
      </c>
      <c r="AD77" s="23">
        <v>9.6935997</v>
      </c>
    </row>
    <row r="78" spans="1:30" x14ac:dyDescent="0.2">
      <c r="A78" s="1" t="s">
        <v>342</v>
      </c>
      <c r="B78" s="1" t="s">
        <v>564</v>
      </c>
      <c r="C78" s="1" t="s">
        <v>565</v>
      </c>
      <c r="D78" s="1">
        <v>76</v>
      </c>
      <c r="E78" s="1" t="s">
        <v>33</v>
      </c>
      <c r="F78" s="1" t="s">
        <v>566</v>
      </c>
      <c r="G78" s="1" t="s">
        <v>219</v>
      </c>
      <c r="H78" s="1" t="s">
        <v>298</v>
      </c>
      <c r="I78" s="1" t="s">
        <v>36</v>
      </c>
      <c r="J78" s="1" t="s">
        <v>220</v>
      </c>
      <c r="K78" s="1">
        <v>3</v>
      </c>
      <c r="L78" s="1">
        <v>156.9</v>
      </c>
      <c r="M78" s="1">
        <v>179.9</v>
      </c>
      <c r="N78" s="1">
        <v>70.400000000000006</v>
      </c>
      <c r="O78" s="1">
        <v>6763</v>
      </c>
      <c r="P78" s="1">
        <v>5141</v>
      </c>
      <c r="Q78" s="1" t="s">
        <v>327</v>
      </c>
      <c r="R78" s="1" t="s">
        <v>81</v>
      </c>
      <c r="S78" s="1">
        <v>118.16200000000001</v>
      </c>
      <c r="T78" s="1">
        <v>119.13800000000001</v>
      </c>
      <c r="U78" s="1"/>
      <c r="V78" s="1">
        <v>119.13800000000001</v>
      </c>
      <c r="W78" s="1">
        <v>0.75948979999999999</v>
      </c>
      <c r="X78" s="1">
        <v>26.896999999999998</v>
      </c>
      <c r="Y78" s="1"/>
      <c r="Z78" s="14">
        <f t="shared" si="3"/>
        <v>26.896999999999998</v>
      </c>
      <c r="AA78" s="14">
        <f t="shared" si="4"/>
        <v>26.914616149079457</v>
      </c>
      <c r="AB78" s="1">
        <v>1.4790000000000001</v>
      </c>
      <c r="AC78" s="22">
        <f t="shared" si="5"/>
        <v>12.013112612328488</v>
      </c>
      <c r="AD78" s="23">
        <v>12.0773382</v>
      </c>
    </row>
    <row r="79" spans="1:30" x14ac:dyDescent="0.2">
      <c r="A79" s="1" t="s">
        <v>342</v>
      </c>
      <c r="B79" s="1" t="s">
        <v>567</v>
      </c>
      <c r="C79" s="1" t="s">
        <v>568</v>
      </c>
      <c r="D79" s="1">
        <v>77</v>
      </c>
      <c r="E79" s="1" t="s">
        <v>33</v>
      </c>
      <c r="F79" s="1" t="s">
        <v>569</v>
      </c>
      <c r="G79" s="1" t="s">
        <v>221</v>
      </c>
      <c r="H79" s="1" t="s">
        <v>298</v>
      </c>
      <c r="I79" s="1" t="s">
        <v>36</v>
      </c>
      <c r="J79" s="1" t="s">
        <v>222</v>
      </c>
      <c r="K79" s="1">
        <v>3</v>
      </c>
      <c r="L79" s="1">
        <v>157.69999999999999</v>
      </c>
      <c r="M79" s="1">
        <v>179.2</v>
      </c>
      <c r="N79" s="1">
        <v>62.4</v>
      </c>
      <c r="O79" s="1">
        <v>1490</v>
      </c>
      <c r="P79" s="1">
        <v>1279</v>
      </c>
      <c r="Q79" s="1" t="s">
        <v>325</v>
      </c>
      <c r="R79" s="1" t="s">
        <v>53</v>
      </c>
      <c r="S79" s="1">
        <v>27.109000000000002</v>
      </c>
      <c r="T79" s="1">
        <v>27.364000000000001</v>
      </c>
      <c r="U79" s="1"/>
      <c r="V79" s="1">
        <v>27.364000000000001</v>
      </c>
      <c r="W79" s="1">
        <v>0.85716999999999999</v>
      </c>
      <c r="X79" s="1">
        <v>158.98500000000001</v>
      </c>
      <c r="Y79" s="1"/>
      <c r="Z79" s="14">
        <f t="shared" si="3"/>
        <v>158.98500000000001</v>
      </c>
      <c r="AA79" s="14">
        <f t="shared" si="4"/>
        <v>158.9756948813054</v>
      </c>
      <c r="AB79" s="1">
        <v>0.48699999999999999</v>
      </c>
      <c r="AC79" s="22">
        <f t="shared" si="5"/>
        <v>8.3618693185029436</v>
      </c>
      <c r="AD79" s="23">
        <v>8.4245405000000009</v>
      </c>
    </row>
    <row r="80" spans="1:30" x14ac:dyDescent="0.2">
      <c r="A80" s="1" t="s">
        <v>342</v>
      </c>
      <c r="B80" s="1" t="s">
        <v>570</v>
      </c>
      <c r="C80" s="1" t="s">
        <v>571</v>
      </c>
      <c r="D80" s="1">
        <v>78</v>
      </c>
      <c r="E80" s="1" t="s">
        <v>33</v>
      </c>
      <c r="F80" s="1" t="s">
        <v>572</v>
      </c>
      <c r="G80" s="1" t="s">
        <v>223</v>
      </c>
      <c r="H80" s="1" t="s">
        <v>298</v>
      </c>
      <c r="I80" s="1" t="s">
        <v>36</v>
      </c>
      <c r="J80" s="1" t="s">
        <v>224</v>
      </c>
      <c r="K80" s="1">
        <v>3</v>
      </c>
      <c r="L80" s="1">
        <v>157.19999999999999</v>
      </c>
      <c r="M80" s="1">
        <v>179.4</v>
      </c>
      <c r="N80" s="1">
        <v>67.400000000000006</v>
      </c>
      <c r="O80" s="1">
        <v>4154</v>
      </c>
      <c r="P80" s="1">
        <v>3113</v>
      </c>
      <c r="Q80" s="1" t="s">
        <v>328</v>
      </c>
      <c r="R80" s="1" t="s">
        <v>98</v>
      </c>
      <c r="S80" s="1">
        <v>73.558000000000007</v>
      </c>
      <c r="T80" s="1">
        <v>74.16</v>
      </c>
      <c r="U80" s="1"/>
      <c r="V80" s="1">
        <v>74.16</v>
      </c>
      <c r="W80" s="1">
        <v>0.74866109999999997</v>
      </c>
      <c r="X80" s="1">
        <v>12.289</v>
      </c>
      <c r="Y80" s="1"/>
      <c r="Z80" s="14">
        <f t="shared" si="3"/>
        <v>12.289</v>
      </c>
      <c r="AA80" s="14">
        <f t="shared" si="4"/>
        <v>12.293422164051647</v>
      </c>
      <c r="AB80" s="1">
        <v>1.2410000000000001</v>
      </c>
      <c r="AC80" s="22">
        <f t="shared" si="5"/>
        <v>8.9085087376464891</v>
      </c>
      <c r="AD80" s="23">
        <v>8.9595362999999999</v>
      </c>
    </row>
    <row r="81" spans="1:30" x14ac:dyDescent="0.2">
      <c r="A81" s="1" t="s">
        <v>342</v>
      </c>
      <c r="B81" s="1" t="s">
        <v>573</v>
      </c>
      <c r="C81" s="1" t="s">
        <v>574</v>
      </c>
      <c r="D81" s="1">
        <v>79</v>
      </c>
      <c r="E81" s="1" t="s">
        <v>33</v>
      </c>
      <c r="F81" s="1" t="s">
        <v>575</v>
      </c>
      <c r="G81" s="1" t="s">
        <v>225</v>
      </c>
      <c r="H81" s="1" t="s">
        <v>298</v>
      </c>
      <c r="I81" s="1" t="s">
        <v>36</v>
      </c>
      <c r="J81" s="1" t="s">
        <v>226</v>
      </c>
      <c r="K81" s="1">
        <v>3</v>
      </c>
      <c r="L81" s="1">
        <v>157.19999999999999</v>
      </c>
      <c r="M81" s="1">
        <v>179.7</v>
      </c>
      <c r="N81" s="1">
        <v>67.900000000000006</v>
      </c>
      <c r="O81" s="1">
        <v>4461</v>
      </c>
      <c r="P81" s="1">
        <v>3351</v>
      </c>
      <c r="Q81" s="1" t="s">
        <v>327</v>
      </c>
      <c r="R81" s="1" t="s">
        <v>80</v>
      </c>
      <c r="S81" s="1">
        <v>79.287000000000006</v>
      </c>
      <c r="T81" s="1">
        <v>79.936000000000007</v>
      </c>
      <c r="U81" s="1"/>
      <c r="V81" s="1">
        <v>79.936000000000007</v>
      </c>
      <c r="W81" s="1">
        <v>0.75049299999999997</v>
      </c>
      <c r="X81" s="1">
        <v>14.795999999999999</v>
      </c>
      <c r="Y81" s="1"/>
      <c r="Z81" s="14">
        <f t="shared" si="3"/>
        <v>14.795999999999999</v>
      </c>
      <c r="AA81" s="14">
        <f t="shared" si="4"/>
        <v>14.802116513678589</v>
      </c>
      <c r="AB81" s="1">
        <v>1.2170000000000001</v>
      </c>
      <c r="AC81" s="22">
        <f t="shared" si="5"/>
        <v>9.792436136796109</v>
      </c>
      <c r="AD81" s="23">
        <v>9.8479235000000003</v>
      </c>
    </row>
    <row r="82" spans="1:30" x14ac:dyDescent="0.2">
      <c r="A82" s="1" t="s">
        <v>342</v>
      </c>
      <c r="B82" s="1" t="s">
        <v>576</v>
      </c>
      <c r="C82" s="1" t="s">
        <v>577</v>
      </c>
      <c r="D82" s="1">
        <v>80</v>
      </c>
      <c r="E82" s="1" t="s">
        <v>33</v>
      </c>
      <c r="F82" s="1" t="s">
        <v>578</v>
      </c>
      <c r="G82" s="1" t="s">
        <v>227</v>
      </c>
      <c r="H82" s="1" t="s">
        <v>298</v>
      </c>
      <c r="I82" s="1" t="s">
        <v>36</v>
      </c>
      <c r="J82" s="1" t="s">
        <v>228</v>
      </c>
      <c r="K82" s="1">
        <v>3</v>
      </c>
      <c r="L82" s="1">
        <v>157.1</v>
      </c>
      <c r="M82" s="1">
        <v>179.8</v>
      </c>
      <c r="N82" s="1">
        <v>68.599999999999994</v>
      </c>
      <c r="O82" s="1">
        <v>4715</v>
      </c>
      <c r="P82" s="1">
        <v>3764</v>
      </c>
      <c r="Q82" s="1" t="s">
        <v>327</v>
      </c>
      <c r="R82" s="1" t="s">
        <v>81</v>
      </c>
      <c r="S82" s="1">
        <v>83.55</v>
      </c>
      <c r="T82" s="1">
        <v>84.274000000000001</v>
      </c>
      <c r="U82" s="1"/>
      <c r="V82" s="1">
        <v>84.274000000000001</v>
      </c>
      <c r="W82" s="1">
        <v>0.79747469999999998</v>
      </c>
      <c r="X82" s="1">
        <v>78.257999999999996</v>
      </c>
      <c r="Y82" s="1"/>
      <c r="Z82" s="14">
        <f t="shared" si="3"/>
        <v>78.257999999999996</v>
      </c>
      <c r="AA82" s="14">
        <f t="shared" si="4"/>
        <v>78.26538903595727</v>
      </c>
      <c r="AB82" s="1">
        <v>1.333</v>
      </c>
      <c r="AC82" s="22">
        <f t="shared" si="5"/>
        <v>9.4259127659948074</v>
      </c>
      <c r="AD82" s="23">
        <v>9.4787599</v>
      </c>
    </row>
    <row r="83" spans="1:30" x14ac:dyDescent="0.2">
      <c r="A83" s="1" t="s">
        <v>342</v>
      </c>
      <c r="B83" s="1" t="s">
        <v>579</v>
      </c>
      <c r="C83" s="1" t="s">
        <v>580</v>
      </c>
      <c r="D83" s="1">
        <v>81</v>
      </c>
      <c r="E83" s="1" t="s">
        <v>33</v>
      </c>
      <c r="F83" s="1" t="s">
        <v>581</v>
      </c>
      <c r="G83" s="1" t="s">
        <v>229</v>
      </c>
      <c r="H83" s="1" t="s">
        <v>298</v>
      </c>
      <c r="I83" s="1" t="s">
        <v>36</v>
      </c>
      <c r="J83" s="1" t="s">
        <v>230</v>
      </c>
      <c r="K83" s="1">
        <v>3</v>
      </c>
      <c r="L83" s="1">
        <v>157.5</v>
      </c>
      <c r="M83" s="1">
        <v>179.6</v>
      </c>
      <c r="N83" s="1">
        <v>65.599999999999994</v>
      </c>
      <c r="O83" s="1">
        <v>3364</v>
      </c>
      <c r="P83" s="1">
        <v>2522</v>
      </c>
      <c r="Q83" s="1" t="s">
        <v>357</v>
      </c>
      <c r="R83" s="1" t="s">
        <v>54</v>
      </c>
      <c r="S83" s="1">
        <v>58.905000000000001</v>
      </c>
      <c r="T83" s="1">
        <v>59.389000000000003</v>
      </c>
      <c r="U83" s="1"/>
      <c r="V83" s="1">
        <v>59.389000000000003</v>
      </c>
      <c r="W83" s="1">
        <v>0.7489131</v>
      </c>
      <c r="X83" s="1">
        <v>12.632999999999999</v>
      </c>
      <c r="Y83" s="1"/>
      <c r="Z83" s="14">
        <f t="shared" ref="Z83:Z85" si="6">(V83*X83-(U83*Y83))/(V83-U83)</f>
        <v>12.632999999999999</v>
      </c>
      <c r="AA83" s="14">
        <f t="shared" ref="AA83:AA85" si="7">Z83+(3.2-((V83*$Z$219+$Z$220)))</f>
        <v>12.633089193424988</v>
      </c>
      <c r="AB83" s="1">
        <v>1.145</v>
      </c>
      <c r="AC83" s="22">
        <f t="shared" si="5"/>
        <v>7.7303289105189732</v>
      </c>
      <c r="AD83" s="23">
        <v>7.7766368000000003</v>
      </c>
    </row>
    <row r="84" spans="1:30" x14ac:dyDescent="0.2">
      <c r="A84" s="1" t="s">
        <v>342</v>
      </c>
      <c r="B84" s="1" t="s">
        <v>582</v>
      </c>
      <c r="C84" s="1" t="s">
        <v>583</v>
      </c>
      <c r="D84" s="1">
        <v>82</v>
      </c>
      <c r="E84" s="1" t="s">
        <v>33</v>
      </c>
      <c r="F84" s="1" t="s">
        <v>584</v>
      </c>
      <c r="G84" s="1" t="s">
        <v>231</v>
      </c>
      <c r="H84" s="1" t="s">
        <v>298</v>
      </c>
      <c r="I84" s="1" t="s">
        <v>36</v>
      </c>
      <c r="J84" s="1" t="s">
        <v>232</v>
      </c>
      <c r="K84" s="1">
        <v>3</v>
      </c>
      <c r="L84" s="1">
        <v>156.6</v>
      </c>
      <c r="M84" s="1">
        <v>179.4</v>
      </c>
      <c r="N84" s="1">
        <v>69.099999999999994</v>
      </c>
      <c r="O84" s="1">
        <v>5303</v>
      </c>
      <c r="P84" s="1">
        <v>3976</v>
      </c>
      <c r="Q84" s="1" t="s">
        <v>327</v>
      </c>
      <c r="R84" s="1" t="s">
        <v>80</v>
      </c>
      <c r="S84" s="1">
        <v>94.399000000000001</v>
      </c>
      <c r="T84" s="1">
        <v>95.168999999999997</v>
      </c>
      <c r="U84" s="1"/>
      <c r="V84" s="1">
        <v>95.168999999999997</v>
      </c>
      <c r="W84" s="1">
        <v>0.74912690000000004</v>
      </c>
      <c r="X84" s="1">
        <v>12.842000000000001</v>
      </c>
      <c r="Y84" s="1"/>
      <c r="Z84" s="14">
        <f t="shared" si="6"/>
        <v>12.842000000000001</v>
      </c>
      <c r="AA84" s="14">
        <f t="shared" si="7"/>
        <v>12.852585008807957</v>
      </c>
      <c r="AB84" s="1">
        <v>1.208</v>
      </c>
      <c r="AC84" s="22">
        <f t="shared" si="5"/>
        <v>11.747160940394817</v>
      </c>
      <c r="AD84" s="23">
        <v>11.8118304</v>
      </c>
    </row>
    <row r="85" spans="1:30" x14ac:dyDescent="0.2">
      <c r="A85" s="1" t="s">
        <v>342</v>
      </c>
      <c r="B85" s="1" t="s">
        <v>585</v>
      </c>
      <c r="C85" s="1" t="s">
        <v>586</v>
      </c>
      <c r="D85" s="1">
        <v>83</v>
      </c>
      <c r="E85" s="1" t="s">
        <v>33</v>
      </c>
      <c r="F85" s="1" t="s">
        <v>587</v>
      </c>
      <c r="G85" s="1" t="s">
        <v>233</v>
      </c>
      <c r="H85" s="1" t="s">
        <v>298</v>
      </c>
      <c r="I85" s="1" t="s">
        <v>36</v>
      </c>
      <c r="J85" s="1" t="s">
        <v>234</v>
      </c>
      <c r="K85" s="1">
        <v>3</v>
      </c>
      <c r="L85" s="1">
        <v>158</v>
      </c>
      <c r="M85" s="1">
        <v>179.3</v>
      </c>
      <c r="N85" s="1">
        <v>60.2</v>
      </c>
      <c r="O85" s="1">
        <v>1014</v>
      </c>
      <c r="P85" s="1">
        <v>790</v>
      </c>
      <c r="Q85" s="1" t="s">
        <v>357</v>
      </c>
      <c r="R85" s="1" t="s">
        <v>80</v>
      </c>
      <c r="S85" s="1">
        <v>18.527999999999999</v>
      </c>
      <c r="T85" s="1">
        <v>18.690000000000001</v>
      </c>
      <c r="U85" s="1"/>
      <c r="V85" s="1">
        <v>18.690000000000001</v>
      </c>
      <c r="W85" s="1">
        <v>0.77829159999999997</v>
      </c>
      <c r="X85" s="1">
        <v>52.429000000000002</v>
      </c>
      <c r="Y85" s="1"/>
      <c r="Z85" s="14">
        <f t="shared" si="6"/>
        <v>52.429000000000002</v>
      </c>
      <c r="AA85" s="14">
        <f t="shared" si="7"/>
        <v>52.417150423434173</v>
      </c>
      <c r="AB85" s="1">
        <v>0.36499999999999999</v>
      </c>
      <c r="AC85" s="22">
        <f t="shared" si="5"/>
        <v>7.6105066713110059</v>
      </c>
      <c r="AD85" s="23">
        <v>7.6770655999999997</v>
      </c>
    </row>
    <row r="86" spans="1:30" x14ac:dyDescent="0.2">
      <c r="A86" s="1" t="s">
        <v>342</v>
      </c>
      <c r="B86" s="1" t="s">
        <v>588</v>
      </c>
      <c r="C86" s="1" t="s">
        <v>589</v>
      </c>
      <c r="D86" s="1">
        <v>84</v>
      </c>
      <c r="E86" s="1" t="s">
        <v>33</v>
      </c>
      <c r="F86" s="1" t="s">
        <v>590</v>
      </c>
      <c r="G86" s="1" t="s">
        <v>235</v>
      </c>
      <c r="H86" s="1" t="s">
        <v>298</v>
      </c>
      <c r="I86" s="1" t="s">
        <v>36</v>
      </c>
      <c r="J86" s="1" t="s">
        <v>236</v>
      </c>
      <c r="K86" s="1">
        <v>3</v>
      </c>
      <c r="L86" s="1">
        <v>157.6</v>
      </c>
      <c r="M86" s="1">
        <v>179.9</v>
      </c>
      <c r="N86" s="1">
        <v>66.900000000000006</v>
      </c>
      <c r="O86" s="1">
        <v>4043</v>
      </c>
      <c r="P86" s="1">
        <v>3035</v>
      </c>
      <c r="Q86" s="1" t="s">
        <v>328</v>
      </c>
      <c r="R86" s="1" t="s">
        <v>310</v>
      </c>
      <c r="S86" s="1">
        <v>71.097999999999999</v>
      </c>
      <c r="T86" s="1">
        <v>71.680999999999997</v>
      </c>
      <c r="U86" s="1"/>
      <c r="V86" s="1">
        <v>71.680999999999997</v>
      </c>
      <c r="W86" s="1">
        <v>0.75009809999999999</v>
      </c>
      <c r="X86" s="1">
        <v>14.196999999999999</v>
      </c>
      <c r="Y86" s="1"/>
      <c r="Z86" s="14">
        <f t="shared" si="3"/>
        <v>14.196999999999999</v>
      </c>
      <c r="AA86" s="14">
        <f t="shared" si="4"/>
        <v>14.200694966557673</v>
      </c>
      <c r="AB86" s="1">
        <v>1.3080000000000001</v>
      </c>
      <c r="AC86" s="22">
        <f t="shared" si="5"/>
        <v>8.1693619945964606</v>
      </c>
      <c r="AD86" s="23">
        <v>8.2165092000000008</v>
      </c>
    </row>
    <row r="87" spans="1:30" x14ac:dyDescent="0.2">
      <c r="A87" s="1" t="s">
        <v>342</v>
      </c>
      <c r="B87" s="1" t="s">
        <v>591</v>
      </c>
      <c r="C87" s="1" t="s">
        <v>592</v>
      </c>
      <c r="D87" s="1">
        <v>85</v>
      </c>
      <c r="E87" s="1" t="s">
        <v>33</v>
      </c>
      <c r="F87" s="1" t="s">
        <v>318</v>
      </c>
      <c r="G87" s="1" t="s">
        <v>237</v>
      </c>
      <c r="H87" s="1" t="s">
        <v>298</v>
      </c>
      <c r="I87" s="1" t="s">
        <v>36</v>
      </c>
      <c r="J87" s="1" t="s">
        <v>238</v>
      </c>
      <c r="K87" s="1">
        <v>3</v>
      </c>
      <c r="L87" s="1">
        <v>168.5</v>
      </c>
      <c r="M87" s="1">
        <v>188.6</v>
      </c>
      <c r="N87" s="1">
        <v>36.1</v>
      </c>
      <c r="O87" s="1">
        <v>10</v>
      </c>
      <c r="P87" s="1">
        <v>8</v>
      </c>
      <c r="Q87" s="1" t="s">
        <v>357</v>
      </c>
      <c r="R87" s="1" t="s">
        <v>80</v>
      </c>
      <c r="S87" s="1">
        <v>0.24299999999999999</v>
      </c>
      <c r="T87" s="1">
        <v>0.246</v>
      </c>
      <c r="U87" s="1"/>
      <c r="V87" s="1">
        <v>0.246</v>
      </c>
      <c r="W87" s="1">
        <v>0.75288739999999998</v>
      </c>
      <c r="X87" s="1">
        <v>18.009</v>
      </c>
      <c r="Y87" s="1"/>
      <c r="Z87" s="14">
        <f t="shared" si="3"/>
        <v>18.009</v>
      </c>
      <c r="AA87" s="14">
        <f t="shared" si="4"/>
        <v>17.991740003676671</v>
      </c>
      <c r="AB87" s="1">
        <v>1.607</v>
      </c>
      <c r="AC87" s="22">
        <f t="shared" si="5"/>
        <v>1.5862627972966257E-2</v>
      </c>
      <c r="AD87" s="23">
        <v>2.2938799999999999E-2</v>
      </c>
    </row>
    <row r="88" spans="1:30" x14ac:dyDescent="0.2">
      <c r="A88" s="1" t="s">
        <v>342</v>
      </c>
      <c r="B88" s="1" t="s">
        <v>593</v>
      </c>
      <c r="C88" s="1" t="s">
        <v>594</v>
      </c>
      <c r="D88" s="1">
        <v>86</v>
      </c>
      <c r="E88" s="1" t="s">
        <v>33</v>
      </c>
      <c r="F88" s="1" t="s">
        <v>595</v>
      </c>
      <c r="G88" s="1" t="s">
        <v>239</v>
      </c>
      <c r="H88" s="1" t="s">
        <v>298</v>
      </c>
      <c r="I88" s="1" t="s">
        <v>36</v>
      </c>
      <c r="J88" s="1" t="s">
        <v>240</v>
      </c>
      <c r="K88" s="1">
        <v>3</v>
      </c>
      <c r="L88" s="1">
        <v>157.30000000000001</v>
      </c>
      <c r="M88" s="1">
        <v>179.8</v>
      </c>
      <c r="N88" s="1">
        <v>67.400000000000006</v>
      </c>
      <c r="O88" s="1">
        <v>4250</v>
      </c>
      <c r="P88" s="1">
        <v>3211</v>
      </c>
      <c r="Q88" s="1" t="s">
        <v>357</v>
      </c>
      <c r="R88" s="1" t="s">
        <v>80</v>
      </c>
      <c r="S88" s="1">
        <v>75.433000000000007</v>
      </c>
      <c r="T88" s="1">
        <v>76.054000000000002</v>
      </c>
      <c r="U88" s="1"/>
      <c r="V88" s="1">
        <v>76.054000000000002</v>
      </c>
      <c r="W88" s="1">
        <v>0.75479839999999998</v>
      </c>
      <c r="X88" s="1">
        <v>20.608000000000001</v>
      </c>
      <c r="Y88" s="1"/>
      <c r="Z88" s="14">
        <f t="shared" si="3"/>
        <v>20.608000000000001</v>
      </c>
      <c r="AA88" s="14">
        <f t="shared" si="4"/>
        <v>20.612977755844138</v>
      </c>
      <c r="AB88" s="1">
        <v>1.0329999999999999</v>
      </c>
      <c r="AC88" s="22">
        <f t="shared" si="5"/>
        <v>10.975890972156453</v>
      </c>
      <c r="AD88" s="23">
        <v>11.0385916</v>
      </c>
    </row>
    <row r="89" spans="1:30" x14ac:dyDescent="0.2">
      <c r="A89" s="1" t="s">
        <v>342</v>
      </c>
      <c r="B89" s="1" t="s">
        <v>596</v>
      </c>
      <c r="C89" s="1" t="s">
        <v>597</v>
      </c>
      <c r="D89" s="1">
        <v>87</v>
      </c>
      <c r="E89" s="1" t="s">
        <v>33</v>
      </c>
      <c r="F89" s="1" t="s">
        <v>598</v>
      </c>
      <c r="G89" s="1" t="s">
        <v>241</v>
      </c>
      <c r="H89" s="1" t="s">
        <v>298</v>
      </c>
      <c r="I89" s="1" t="s">
        <v>36</v>
      </c>
      <c r="J89" s="1" t="s">
        <v>242</v>
      </c>
      <c r="K89" s="1">
        <v>3</v>
      </c>
      <c r="L89" s="1">
        <v>157.69999999999999</v>
      </c>
      <c r="M89" s="1">
        <v>179.7</v>
      </c>
      <c r="N89" s="1">
        <v>64.400000000000006</v>
      </c>
      <c r="O89" s="1">
        <v>2328</v>
      </c>
      <c r="P89" s="1">
        <v>1828</v>
      </c>
      <c r="Q89" s="1" t="s">
        <v>327</v>
      </c>
      <c r="R89" s="1" t="s">
        <v>81</v>
      </c>
      <c r="S89" s="1">
        <v>41.624000000000002</v>
      </c>
      <c r="T89" s="1">
        <v>41.982999999999997</v>
      </c>
      <c r="U89" s="1"/>
      <c r="V89" s="1">
        <v>41.982999999999997</v>
      </c>
      <c r="W89" s="1">
        <v>0.78442310000000004</v>
      </c>
      <c r="X89" s="1">
        <v>60.627000000000002</v>
      </c>
      <c r="Y89" s="1"/>
      <c r="Z89" s="14">
        <f t="shared" si="3"/>
        <v>60.627000000000002</v>
      </c>
      <c r="AA89" s="14">
        <f t="shared" si="4"/>
        <v>60.621983263783967</v>
      </c>
      <c r="AB89" s="1">
        <v>0.73099999999999998</v>
      </c>
      <c r="AC89" s="22">
        <f t="shared" si="5"/>
        <v>8.5551034029234145</v>
      </c>
      <c r="AD89" s="23">
        <v>8.6108688999999998</v>
      </c>
    </row>
    <row r="90" spans="1:30" x14ac:dyDescent="0.2">
      <c r="A90" s="1" t="s">
        <v>342</v>
      </c>
      <c r="B90" s="1" t="s">
        <v>599</v>
      </c>
      <c r="C90" s="1" t="s">
        <v>600</v>
      </c>
      <c r="D90" s="1">
        <v>88</v>
      </c>
      <c r="E90" s="1" t="s">
        <v>33</v>
      </c>
      <c r="F90" s="1" t="s">
        <v>601</v>
      </c>
      <c r="G90" s="1" t="s">
        <v>243</v>
      </c>
      <c r="H90" s="1" t="s">
        <v>298</v>
      </c>
      <c r="I90" s="1" t="s">
        <v>36</v>
      </c>
      <c r="J90" s="1" t="s">
        <v>244</v>
      </c>
      <c r="K90" s="1">
        <v>3</v>
      </c>
      <c r="L90" s="1">
        <v>157.69999999999999</v>
      </c>
      <c r="M90" s="1">
        <v>180</v>
      </c>
      <c r="N90" s="1">
        <v>65.400000000000006</v>
      </c>
      <c r="O90" s="1">
        <v>3464</v>
      </c>
      <c r="P90" s="1">
        <v>2601</v>
      </c>
      <c r="Q90" s="1" t="s">
        <v>322</v>
      </c>
      <c r="R90" s="1" t="s">
        <v>98</v>
      </c>
      <c r="S90" s="1">
        <v>60.814999999999998</v>
      </c>
      <c r="T90" s="1">
        <v>61.314</v>
      </c>
      <c r="U90" s="1"/>
      <c r="V90" s="1">
        <v>61.314</v>
      </c>
      <c r="W90" s="1">
        <v>0.75030529999999995</v>
      </c>
      <c r="X90" s="1">
        <v>14.461</v>
      </c>
      <c r="Y90" s="1"/>
      <c r="Z90" s="14">
        <f t="shared" si="3"/>
        <v>14.461</v>
      </c>
      <c r="AA90" s="14">
        <f t="shared" si="4"/>
        <v>14.461653878852944</v>
      </c>
      <c r="AB90" s="1">
        <v>1.103</v>
      </c>
      <c r="AC90" s="22">
        <f t="shared" si="5"/>
        <v>8.2851211893760173</v>
      </c>
      <c r="AD90" s="23">
        <v>8.3344451999999993</v>
      </c>
    </row>
    <row r="91" spans="1:30" x14ac:dyDescent="0.2">
      <c r="A91" s="1" t="s">
        <v>342</v>
      </c>
      <c r="B91" s="1" t="s">
        <v>602</v>
      </c>
      <c r="C91" s="1" t="s">
        <v>603</v>
      </c>
      <c r="D91" s="1">
        <v>89</v>
      </c>
      <c r="E91" s="1" t="s">
        <v>33</v>
      </c>
      <c r="F91" s="1" t="s">
        <v>604</v>
      </c>
      <c r="G91" s="1" t="s">
        <v>245</v>
      </c>
      <c r="H91" s="1" t="s">
        <v>298</v>
      </c>
      <c r="I91" s="1" t="s">
        <v>36</v>
      </c>
      <c r="J91" s="1" t="s">
        <v>246</v>
      </c>
      <c r="K91" s="1">
        <v>3</v>
      </c>
      <c r="L91" s="1">
        <v>157.19999999999999</v>
      </c>
      <c r="M91" s="1">
        <v>180</v>
      </c>
      <c r="N91" s="1">
        <v>69.400000000000006</v>
      </c>
      <c r="O91" s="1">
        <v>6028</v>
      </c>
      <c r="P91" s="1">
        <v>4525</v>
      </c>
      <c r="Q91" s="1" t="s">
        <v>327</v>
      </c>
      <c r="R91" s="1" t="s">
        <v>81</v>
      </c>
      <c r="S91" s="1">
        <v>105.288</v>
      </c>
      <c r="T91" s="1">
        <v>106.14700000000001</v>
      </c>
      <c r="U91" s="1"/>
      <c r="V91" s="1">
        <v>106.14700000000001</v>
      </c>
      <c r="W91" s="1">
        <v>0.75001649999999997</v>
      </c>
      <c r="X91" s="1">
        <v>14.109</v>
      </c>
      <c r="Y91" s="1"/>
      <c r="Z91" s="14">
        <f t="shared" si="3"/>
        <v>14.109</v>
      </c>
      <c r="AA91" s="14">
        <f t="shared" si="4"/>
        <v>14.122805329134234</v>
      </c>
      <c r="AB91" s="1">
        <v>1.53</v>
      </c>
      <c r="AC91" s="22">
        <f t="shared" si="5"/>
        <v>10.345611084961007</v>
      </c>
      <c r="AD91" s="23">
        <v>10.401746299999999</v>
      </c>
    </row>
    <row r="92" spans="1:30" x14ac:dyDescent="0.2">
      <c r="A92" s="1" t="s">
        <v>342</v>
      </c>
      <c r="B92" s="1" t="s">
        <v>605</v>
      </c>
      <c r="C92" s="1" t="s">
        <v>606</v>
      </c>
      <c r="D92" s="1">
        <v>90</v>
      </c>
      <c r="E92" s="1" t="s">
        <v>33</v>
      </c>
      <c r="F92" s="1" t="s">
        <v>607</v>
      </c>
      <c r="G92" s="1" t="s">
        <v>247</v>
      </c>
      <c r="H92" s="1" t="s">
        <v>298</v>
      </c>
      <c r="I92" s="1" t="s">
        <v>36</v>
      </c>
      <c r="J92" s="1" t="s">
        <v>248</v>
      </c>
      <c r="K92" s="1">
        <v>3</v>
      </c>
      <c r="L92" s="1">
        <v>157.69999999999999</v>
      </c>
      <c r="M92" s="1">
        <v>179.8</v>
      </c>
      <c r="N92" s="1">
        <v>64.8</v>
      </c>
      <c r="O92" s="1">
        <v>2716</v>
      </c>
      <c r="P92" s="1">
        <v>2267</v>
      </c>
      <c r="Q92" s="1" t="s">
        <v>325</v>
      </c>
      <c r="R92" s="1" t="s">
        <v>54</v>
      </c>
      <c r="S92" s="1">
        <v>48.436</v>
      </c>
      <c r="T92" s="1">
        <v>48.875</v>
      </c>
      <c r="U92" s="1"/>
      <c r="V92" s="1">
        <v>48.875</v>
      </c>
      <c r="W92" s="1">
        <v>0.83340179999999997</v>
      </c>
      <c r="X92" s="1">
        <v>126.875</v>
      </c>
      <c r="Y92" s="1"/>
      <c r="Z92" s="14">
        <f t="shared" si="3"/>
        <v>126.875</v>
      </c>
      <c r="AA92" s="14">
        <f t="shared" si="4"/>
        <v>126.87200498428759</v>
      </c>
      <c r="AB92" s="1">
        <v>0.73499999999999999</v>
      </c>
      <c r="AC92" s="22">
        <f t="shared" si="5"/>
        <v>9.9078277677412796</v>
      </c>
      <c r="AD92" s="23">
        <v>9.9699337000000003</v>
      </c>
    </row>
    <row r="93" spans="1:30" x14ac:dyDescent="0.2">
      <c r="A93" s="1" t="s">
        <v>342</v>
      </c>
      <c r="B93" s="1" t="s">
        <v>608</v>
      </c>
      <c r="C93" s="1" t="s">
        <v>609</v>
      </c>
      <c r="D93" s="1">
        <v>91</v>
      </c>
      <c r="E93" s="1" t="s">
        <v>33</v>
      </c>
      <c r="F93" s="1" t="s">
        <v>610</v>
      </c>
      <c r="G93" s="1" t="s">
        <v>249</v>
      </c>
      <c r="H93" s="1" t="s">
        <v>298</v>
      </c>
      <c r="I93" s="1" t="s">
        <v>36</v>
      </c>
      <c r="J93" s="1" t="s">
        <v>250</v>
      </c>
      <c r="K93" s="1">
        <v>3</v>
      </c>
      <c r="L93" s="1">
        <v>157.4</v>
      </c>
      <c r="M93" s="1">
        <v>179.7</v>
      </c>
      <c r="N93" s="1">
        <v>66.400000000000006</v>
      </c>
      <c r="O93" s="1">
        <v>3656</v>
      </c>
      <c r="P93" s="1">
        <v>2755</v>
      </c>
      <c r="Q93" s="1" t="s">
        <v>322</v>
      </c>
      <c r="R93" s="1" t="s">
        <v>81</v>
      </c>
      <c r="S93" s="1">
        <v>64.53</v>
      </c>
      <c r="T93" s="1">
        <v>65.061000000000007</v>
      </c>
      <c r="U93" s="1"/>
      <c r="V93" s="1">
        <v>65.061000000000007</v>
      </c>
      <c r="W93" s="1">
        <v>0.75288980000000005</v>
      </c>
      <c r="X93" s="1">
        <v>17.940000000000001</v>
      </c>
      <c r="Y93" s="1"/>
      <c r="Z93" s="14">
        <f t="shared" si="3"/>
        <v>17.940000000000001</v>
      </c>
      <c r="AA93" s="14">
        <f t="shared" si="4"/>
        <v>17.941753035371669</v>
      </c>
      <c r="AB93" s="1">
        <v>1.232</v>
      </c>
      <c r="AC93" s="22">
        <f t="shared" si="5"/>
        <v>7.871463006906751</v>
      </c>
      <c r="AD93" s="23">
        <v>7.9177261000000003</v>
      </c>
    </row>
    <row r="94" spans="1:30" x14ac:dyDescent="0.2">
      <c r="A94" s="1" t="s">
        <v>342</v>
      </c>
      <c r="B94" s="1" t="s">
        <v>611</v>
      </c>
      <c r="C94" s="1" t="s">
        <v>612</v>
      </c>
      <c r="D94" s="1">
        <v>92</v>
      </c>
      <c r="E94" s="1" t="s">
        <v>33</v>
      </c>
      <c r="F94" s="1" t="s">
        <v>68</v>
      </c>
      <c r="G94" s="1" t="s">
        <v>251</v>
      </c>
      <c r="H94" s="1" t="s">
        <v>298</v>
      </c>
      <c r="I94" s="1" t="s">
        <v>36</v>
      </c>
      <c r="J94" s="1" t="s">
        <v>252</v>
      </c>
      <c r="K94" s="1">
        <v>3</v>
      </c>
      <c r="L94" s="1">
        <v>157.69999999999999</v>
      </c>
      <c r="M94" s="1">
        <v>179.9</v>
      </c>
      <c r="N94" s="1">
        <v>66.8</v>
      </c>
      <c r="O94" s="1">
        <v>4063</v>
      </c>
      <c r="P94" s="1">
        <v>3032</v>
      </c>
      <c r="Q94" s="1" t="s">
        <v>357</v>
      </c>
      <c r="R94" s="1" t="s">
        <v>81</v>
      </c>
      <c r="S94" s="1">
        <v>71.507999999999996</v>
      </c>
      <c r="T94" s="1">
        <v>72.090999999999994</v>
      </c>
      <c r="U94" s="1"/>
      <c r="V94" s="1">
        <v>72.090999999999994</v>
      </c>
      <c r="W94" s="1">
        <v>0.74563210000000002</v>
      </c>
      <c r="X94" s="1">
        <v>8.1609999999999996</v>
      </c>
      <c r="Y94" s="1"/>
      <c r="Z94" s="14">
        <f t="shared" si="3"/>
        <v>8.1609999999999996</v>
      </c>
      <c r="AA94" s="14">
        <f t="shared" si="4"/>
        <v>8.1648152372202496</v>
      </c>
      <c r="AB94" s="1">
        <v>1.046</v>
      </c>
      <c r="AC94" s="22">
        <f t="shared" si="5"/>
        <v>10.274099979947263</v>
      </c>
      <c r="AD94" s="23">
        <v>10.3332584</v>
      </c>
    </row>
    <row r="95" spans="1:30" x14ac:dyDescent="0.2">
      <c r="A95" s="1" t="s">
        <v>342</v>
      </c>
      <c r="B95" s="1" t="s">
        <v>613</v>
      </c>
      <c r="C95" s="1" t="s">
        <v>614</v>
      </c>
      <c r="D95" s="1">
        <v>93</v>
      </c>
      <c r="E95" s="1" t="s">
        <v>33</v>
      </c>
      <c r="F95" s="1" t="s">
        <v>315</v>
      </c>
      <c r="G95" s="1" t="s">
        <v>253</v>
      </c>
      <c r="H95" s="1" t="s">
        <v>298</v>
      </c>
      <c r="I95" s="1" t="s">
        <v>36</v>
      </c>
      <c r="J95" s="1" t="s">
        <v>254</v>
      </c>
      <c r="K95" s="1">
        <v>3</v>
      </c>
      <c r="L95" s="1">
        <v>157.30000000000001</v>
      </c>
      <c r="M95" s="1">
        <v>179.3</v>
      </c>
      <c r="N95" s="1">
        <v>65.599999999999994</v>
      </c>
      <c r="O95" s="1">
        <v>2835</v>
      </c>
      <c r="P95" s="1">
        <v>2895</v>
      </c>
      <c r="Q95" s="1" t="s">
        <v>357</v>
      </c>
      <c r="R95" s="1" t="s">
        <v>80</v>
      </c>
      <c r="S95" s="1">
        <v>51.454000000000001</v>
      </c>
      <c r="T95" s="1">
        <v>52.011000000000003</v>
      </c>
      <c r="U95" s="1"/>
      <c r="V95" s="1">
        <v>52.011000000000003</v>
      </c>
      <c r="W95" s="1">
        <v>1.0191357000000001</v>
      </c>
      <c r="X95" s="1">
        <v>378.09800000000001</v>
      </c>
      <c r="Y95" s="1"/>
      <c r="Z95" s="14">
        <f t="shared" ref="Z95" si="8">(V95*X95-(U95*Y95))/(V95-U95)</f>
        <v>378.09800000000001</v>
      </c>
      <c r="AA95" s="14">
        <f t="shared" ref="AA95" si="9">Z95+(3.2-((V95*$Z$219+$Z$220)))</f>
        <v>378.09592490818477</v>
      </c>
      <c r="AB95" s="1">
        <v>0.35899999999999999</v>
      </c>
      <c r="AC95" s="22">
        <f t="shared" si="5"/>
        <v>21.58838282722629</v>
      </c>
      <c r="AD95" s="23">
        <v>21.721554000000001</v>
      </c>
    </row>
    <row r="96" spans="1:30" x14ac:dyDescent="0.2">
      <c r="A96" s="1"/>
      <c r="B96" s="1"/>
      <c r="C96" s="1"/>
      <c r="D96" s="1">
        <v>94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4"/>
      <c r="AA96" s="14"/>
      <c r="AB96" s="1"/>
      <c r="AC96" s="22"/>
      <c r="AD96" s="23"/>
    </row>
    <row r="97" spans="1:30" x14ac:dyDescent="0.2">
      <c r="A97" s="1" t="s">
        <v>342</v>
      </c>
      <c r="B97" s="1" t="s">
        <v>617</v>
      </c>
      <c r="C97" s="1" t="s">
        <v>618</v>
      </c>
      <c r="D97" s="1">
        <v>95</v>
      </c>
      <c r="E97" s="1" t="s">
        <v>33</v>
      </c>
      <c r="F97" s="1" t="s">
        <v>50</v>
      </c>
      <c r="G97" s="1" t="s">
        <v>257</v>
      </c>
      <c r="H97" s="1" t="s">
        <v>298</v>
      </c>
      <c r="I97" s="1" t="s">
        <v>36</v>
      </c>
      <c r="J97" s="1" t="s">
        <v>258</v>
      </c>
      <c r="K97" s="1">
        <v>3</v>
      </c>
      <c r="L97" s="1">
        <v>158</v>
      </c>
      <c r="M97" s="1">
        <v>179.5</v>
      </c>
      <c r="N97" s="1">
        <v>63.1</v>
      </c>
      <c r="O97" s="1">
        <v>2128</v>
      </c>
      <c r="P97" s="1">
        <v>1580</v>
      </c>
      <c r="Q97" s="1" t="s">
        <v>322</v>
      </c>
      <c r="R97" s="1" t="s">
        <v>98</v>
      </c>
      <c r="S97" s="1">
        <v>37.912999999999997</v>
      </c>
      <c r="T97" s="1">
        <v>38.225000000000001</v>
      </c>
      <c r="U97" s="1"/>
      <c r="V97" s="1">
        <v>38.225000000000001</v>
      </c>
      <c r="W97" s="1">
        <v>0.74200909999999998</v>
      </c>
      <c r="X97" s="1">
        <v>3.2829999999999999</v>
      </c>
      <c r="Y97" s="1"/>
      <c r="Z97" s="14">
        <f t="shared" si="3"/>
        <v>3.2829999999999999</v>
      </c>
      <c r="AA97" s="14">
        <f t="shared" si="4"/>
        <v>3.2768808804913641</v>
      </c>
      <c r="AB97" s="1">
        <v>0.59599999999999997</v>
      </c>
      <c r="AC97" s="22">
        <f t="shared" si="5"/>
        <v>9.551988821091566</v>
      </c>
      <c r="AD97" s="23">
        <v>9.6158497000000001</v>
      </c>
    </row>
    <row r="98" spans="1:30" x14ac:dyDescent="0.2">
      <c r="A98" s="1"/>
      <c r="B98" s="1"/>
      <c r="C98" s="1"/>
      <c r="D98" s="1">
        <v>96</v>
      </c>
      <c r="E98" s="1"/>
      <c r="F98" s="1" t="s">
        <v>34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4"/>
      <c r="AA98" s="14"/>
      <c r="AB98" s="1"/>
      <c r="AC98" s="22"/>
      <c r="AD98" s="23"/>
    </row>
    <row r="99" spans="1:30" x14ac:dyDescent="0.2">
      <c r="A99" s="1" t="s">
        <v>342</v>
      </c>
      <c r="B99" s="1" t="s">
        <v>621</v>
      </c>
      <c r="C99" s="1" t="s">
        <v>622</v>
      </c>
      <c r="D99" s="1">
        <v>97</v>
      </c>
      <c r="E99" s="1" t="s">
        <v>33</v>
      </c>
      <c r="F99" s="1" t="s">
        <v>315</v>
      </c>
      <c r="G99" s="1" t="s">
        <v>35</v>
      </c>
      <c r="H99" s="1" t="s">
        <v>298</v>
      </c>
      <c r="I99" s="1" t="s">
        <v>36</v>
      </c>
      <c r="J99" s="1" t="s">
        <v>261</v>
      </c>
      <c r="K99" s="1">
        <v>3</v>
      </c>
      <c r="L99" s="1">
        <v>157.30000000000001</v>
      </c>
      <c r="M99" s="1">
        <v>179.6</v>
      </c>
      <c r="N99" s="1">
        <v>67.8</v>
      </c>
      <c r="O99" s="1">
        <v>4602</v>
      </c>
      <c r="P99" s="1">
        <v>4698</v>
      </c>
      <c r="Q99" s="1" t="s">
        <v>321</v>
      </c>
      <c r="R99" s="1" t="s">
        <v>38</v>
      </c>
      <c r="S99" s="1">
        <v>83.010999999999996</v>
      </c>
      <c r="T99" s="1">
        <v>83.908000000000001</v>
      </c>
      <c r="U99" s="1"/>
      <c r="V99" s="1">
        <v>83.908000000000001</v>
      </c>
      <c r="W99" s="1">
        <v>1.0193588</v>
      </c>
      <c r="X99" s="1">
        <v>378.31200000000001</v>
      </c>
      <c r="Y99" s="1"/>
      <c r="Z99" s="18">
        <v>378.31200000000001</v>
      </c>
      <c r="AA99" s="14">
        <f t="shared" si="4"/>
        <v>378.31928167239022</v>
      </c>
      <c r="AB99" s="1">
        <v>0.57499999999999996</v>
      </c>
      <c r="AC99" s="22">
        <f t="shared" si="5"/>
        <v>21.756738464582085</v>
      </c>
      <c r="AD99" s="23">
        <v>21.878861700000002</v>
      </c>
    </row>
    <row r="100" spans="1:30" x14ac:dyDescent="0.2">
      <c r="A100" s="1" t="s">
        <v>627</v>
      </c>
      <c r="B100" s="1" t="s">
        <v>628</v>
      </c>
      <c r="C100" s="1" t="s">
        <v>629</v>
      </c>
      <c r="D100" s="1">
        <v>98</v>
      </c>
      <c r="E100" s="1" t="s">
        <v>33</v>
      </c>
      <c r="F100" s="1" t="s">
        <v>630</v>
      </c>
      <c r="G100" s="1" t="s">
        <v>43</v>
      </c>
      <c r="H100" s="1" t="s">
        <v>298</v>
      </c>
      <c r="I100" s="1" t="s">
        <v>36</v>
      </c>
      <c r="J100" s="1" t="s">
        <v>44</v>
      </c>
      <c r="K100" s="1">
        <v>3</v>
      </c>
      <c r="L100" s="1">
        <v>157.6</v>
      </c>
      <c r="M100" s="1">
        <v>180.2</v>
      </c>
      <c r="N100" s="1">
        <v>70.2</v>
      </c>
      <c r="O100" s="1">
        <v>4718</v>
      </c>
      <c r="P100" s="1">
        <v>3594</v>
      </c>
      <c r="Q100" s="1" t="s">
        <v>320</v>
      </c>
      <c r="R100" s="1" t="s">
        <v>631</v>
      </c>
      <c r="S100" s="1">
        <v>86.873999999999995</v>
      </c>
      <c r="T100" s="1">
        <v>87.596000000000004</v>
      </c>
      <c r="U100" s="1"/>
      <c r="V100" s="1">
        <v>87.596000000000004</v>
      </c>
      <c r="W100" s="1">
        <v>0.76102650000000005</v>
      </c>
      <c r="X100" s="1">
        <v>28.92</v>
      </c>
      <c r="Y100" s="1"/>
      <c r="Z100" s="18">
        <v>28.92</v>
      </c>
      <c r="AA100" s="14">
        <f t="shared" si="4"/>
        <v>28.928363521667233</v>
      </c>
      <c r="AB100" s="1">
        <v>1.1220000000000001</v>
      </c>
      <c r="AC100" s="22">
        <f t="shared" si="5"/>
        <v>11.640351135357117</v>
      </c>
      <c r="AD100" s="23">
        <v>11.7053338</v>
      </c>
    </row>
    <row r="101" spans="1:30" x14ac:dyDescent="0.2">
      <c r="A101" s="1" t="s">
        <v>627</v>
      </c>
      <c r="B101" s="1" t="s">
        <v>632</v>
      </c>
      <c r="C101" s="1" t="s">
        <v>633</v>
      </c>
      <c r="D101" s="1">
        <v>99</v>
      </c>
      <c r="E101" s="1" t="s">
        <v>33</v>
      </c>
      <c r="F101" s="1" t="s">
        <v>634</v>
      </c>
      <c r="G101" s="1" t="s">
        <v>51</v>
      </c>
      <c r="H101" s="1" t="s">
        <v>298</v>
      </c>
      <c r="I101" s="1" t="s">
        <v>36</v>
      </c>
      <c r="J101" s="1" t="s">
        <v>52</v>
      </c>
      <c r="K101" s="1">
        <v>3</v>
      </c>
      <c r="L101" s="1">
        <v>158.1</v>
      </c>
      <c r="M101" s="1">
        <v>179.9</v>
      </c>
      <c r="N101" s="1">
        <v>63.6</v>
      </c>
      <c r="O101" s="1">
        <v>1653</v>
      </c>
      <c r="P101" s="1">
        <v>1290</v>
      </c>
      <c r="Q101" s="1" t="s">
        <v>323</v>
      </c>
      <c r="R101" s="1" t="s">
        <v>263</v>
      </c>
      <c r="S101" s="1">
        <v>30.960999999999999</v>
      </c>
      <c r="T101" s="1">
        <v>31.228999999999999</v>
      </c>
      <c r="U101" s="1"/>
      <c r="V101" s="1">
        <v>31.228999999999999</v>
      </c>
      <c r="W101" s="1">
        <v>0.77935770000000004</v>
      </c>
      <c r="X101" s="1">
        <v>53.723999999999997</v>
      </c>
      <c r="Y101" s="1"/>
      <c r="Z101" s="18">
        <v>53.723999999999997</v>
      </c>
      <c r="AA101" s="14">
        <f t="shared" si="4"/>
        <v>53.715828652307479</v>
      </c>
      <c r="AB101" s="1">
        <v>0.6</v>
      </c>
      <c r="AC101" s="22">
        <f t="shared" si="5"/>
        <v>7.7483215042017859</v>
      </c>
      <c r="AD101" s="23">
        <v>7.8036059</v>
      </c>
    </row>
    <row r="102" spans="1:30" x14ac:dyDescent="0.2">
      <c r="A102" s="1" t="s">
        <v>627</v>
      </c>
      <c r="B102" s="1" t="s">
        <v>635</v>
      </c>
      <c r="C102" s="1" t="s">
        <v>636</v>
      </c>
      <c r="D102" s="1">
        <v>100</v>
      </c>
      <c r="E102" s="1" t="s">
        <v>33</v>
      </c>
      <c r="F102" s="1" t="s">
        <v>637</v>
      </c>
      <c r="G102" s="1" t="s">
        <v>57</v>
      </c>
      <c r="H102" s="1" t="s">
        <v>298</v>
      </c>
      <c r="I102" s="1" t="s">
        <v>36</v>
      </c>
      <c r="J102" s="1" t="s">
        <v>58</v>
      </c>
      <c r="K102" s="1">
        <v>3</v>
      </c>
      <c r="L102" s="1">
        <v>157.6</v>
      </c>
      <c r="M102" s="1">
        <v>180.1</v>
      </c>
      <c r="N102" s="1">
        <v>69.400000000000006</v>
      </c>
      <c r="O102" s="1">
        <v>5186</v>
      </c>
      <c r="P102" s="1">
        <v>3971</v>
      </c>
      <c r="Q102" s="1" t="s">
        <v>313</v>
      </c>
      <c r="R102" s="1" t="s">
        <v>40</v>
      </c>
      <c r="S102" s="1">
        <v>93.168999999999997</v>
      </c>
      <c r="T102" s="1">
        <v>93.947999999999993</v>
      </c>
      <c r="U102" s="1"/>
      <c r="V102" s="1">
        <v>93.947999999999993</v>
      </c>
      <c r="W102" s="1">
        <v>0.76503429999999994</v>
      </c>
      <c r="X102" s="1">
        <v>34.450000000000003</v>
      </c>
      <c r="Z102" s="18">
        <v>34.450000000000003</v>
      </c>
      <c r="AA102" s="14">
        <f t="shared" si="4"/>
        <v>34.460226836907943</v>
      </c>
      <c r="AB102" s="1">
        <v>1.48</v>
      </c>
      <c r="AC102" s="22">
        <f t="shared" si="5"/>
        <v>9.4651109386216188</v>
      </c>
      <c r="AD102" s="23">
        <v>9.5173701000000008</v>
      </c>
    </row>
    <row r="103" spans="1:30" x14ac:dyDescent="0.2">
      <c r="A103" s="1" t="s">
        <v>627</v>
      </c>
      <c r="B103" s="1" t="s">
        <v>638</v>
      </c>
      <c r="C103" s="1" t="s">
        <v>639</v>
      </c>
      <c r="D103" s="1">
        <v>101</v>
      </c>
      <c r="E103" s="1" t="s">
        <v>33</v>
      </c>
      <c r="F103" s="1" t="s">
        <v>640</v>
      </c>
      <c r="G103" s="1" t="s">
        <v>62</v>
      </c>
      <c r="H103" s="1" t="s">
        <v>298</v>
      </c>
      <c r="I103" s="1" t="s">
        <v>36</v>
      </c>
      <c r="J103" s="1" t="s">
        <v>63</v>
      </c>
      <c r="K103" s="1">
        <v>3</v>
      </c>
      <c r="L103" s="1">
        <v>157.30000000000001</v>
      </c>
      <c r="M103" s="1">
        <v>179.8</v>
      </c>
      <c r="N103" s="1">
        <v>68.900000000000006</v>
      </c>
      <c r="O103" s="1">
        <v>5173</v>
      </c>
      <c r="P103" s="1">
        <v>3879</v>
      </c>
      <c r="Q103" s="1" t="s">
        <v>324</v>
      </c>
      <c r="R103" s="1" t="s">
        <v>75</v>
      </c>
      <c r="S103" s="1">
        <v>93.055999999999997</v>
      </c>
      <c r="T103" s="1">
        <v>93.819000000000003</v>
      </c>
      <c r="U103" s="1"/>
      <c r="V103" s="1">
        <v>93.819000000000003</v>
      </c>
      <c r="W103" s="1">
        <v>0.74903339999999996</v>
      </c>
      <c r="X103" s="1">
        <v>12.805999999999999</v>
      </c>
      <c r="Z103" s="18">
        <v>12.805999999999999</v>
      </c>
      <c r="AA103" s="14">
        <f t="shared" si="4"/>
        <v>12.816188995650689</v>
      </c>
      <c r="AB103" s="1">
        <v>1.2110000000000001</v>
      </c>
      <c r="AC103" s="22">
        <f t="shared" si="5"/>
        <v>11.551704293838281</v>
      </c>
      <c r="AD103" s="23">
        <v>11.6154768</v>
      </c>
    </row>
    <row r="104" spans="1:30" x14ac:dyDescent="0.2">
      <c r="A104" s="1" t="s">
        <v>627</v>
      </c>
      <c r="B104" s="1" t="s">
        <v>641</v>
      </c>
      <c r="C104" s="1" t="s">
        <v>642</v>
      </c>
      <c r="D104" s="1">
        <v>102</v>
      </c>
      <c r="E104" s="1" t="s">
        <v>33</v>
      </c>
      <c r="F104" s="1" t="s">
        <v>643</v>
      </c>
      <c r="G104" s="1" t="s">
        <v>64</v>
      </c>
      <c r="H104" s="1" t="s">
        <v>298</v>
      </c>
      <c r="I104" s="1" t="s">
        <v>36</v>
      </c>
      <c r="J104" s="1" t="s">
        <v>65</v>
      </c>
      <c r="K104" s="1">
        <v>3</v>
      </c>
      <c r="L104" s="1">
        <v>158.6</v>
      </c>
      <c r="M104" s="1">
        <v>179.7</v>
      </c>
      <c r="N104" s="1">
        <v>58.2</v>
      </c>
      <c r="O104" s="1">
        <v>821</v>
      </c>
      <c r="P104" s="1">
        <v>637</v>
      </c>
      <c r="Q104" s="1" t="s">
        <v>324</v>
      </c>
      <c r="R104" s="1" t="s">
        <v>75</v>
      </c>
      <c r="S104" s="1">
        <v>14.98</v>
      </c>
      <c r="T104" s="1">
        <v>15.111000000000001</v>
      </c>
      <c r="V104" s="1">
        <v>15.111000000000001</v>
      </c>
      <c r="W104" s="1">
        <v>0.77534210000000003</v>
      </c>
      <c r="X104" s="1">
        <v>48.408999999999999</v>
      </c>
      <c r="Z104" s="18">
        <v>48.408999999999999</v>
      </c>
      <c r="AA104" s="14">
        <f t="shared" si="4"/>
        <v>48.396100548552795</v>
      </c>
      <c r="AB104" s="1">
        <v>0.27500000000000002</v>
      </c>
      <c r="AC104" s="22">
        <f t="shared" si="5"/>
        <v>8.1590957332154144</v>
      </c>
      <c r="AD104" s="23">
        <v>8.2386379000000005</v>
      </c>
    </row>
    <row r="105" spans="1:30" x14ac:dyDescent="0.2">
      <c r="A105" s="1" t="s">
        <v>627</v>
      </c>
      <c r="B105" s="1" t="s">
        <v>644</v>
      </c>
      <c r="C105" s="1" t="s">
        <v>645</v>
      </c>
      <c r="D105" s="1">
        <v>103</v>
      </c>
      <c r="E105" s="1" t="s">
        <v>33</v>
      </c>
      <c r="F105" s="1" t="s">
        <v>646</v>
      </c>
      <c r="G105" s="1" t="s">
        <v>69</v>
      </c>
      <c r="H105" s="1" t="s">
        <v>298</v>
      </c>
      <c r="I105" s="1" t="s">
        <v>36</v>
      </c>
      <c r="J105" s="1" t="s">
        <v>70</v>
      </c>
      <c r="K105" s="1">
        <v>3</v>
      </c>
      <c r="L105" s="1">
        <v>157.30000000000001</v>
      </c>
      <c r="M105" s="1">
        <v>179.8</v>
      </c>
      <c r="N105" s="1">
        <v>66.099999999999994</v>
      </c>
      <c r="O105" s="1">
        <v>3397</v>
      </c>
      <c r="P105" s="1">
        <v>2546</v>
      </c>
      <c r="Q105" s="1" t="s">
        <v>313</v>
      </c>
      <c r="R105" s="1" t="s">
        <v>263</v>
      </c>
      <c r="S105" s="1">
        <v>61.037999999999997</v>
      </c>
      <c r="T105" s="1">
        <v>61.54</v>
      </c>
      <c r="U105" s="1"/>
      <c r="V105" s="1">
        <v>61.54</v>
      </c>
      <c r="W105" s="1">
        <v>0.74868729999999994</v>
      </c>
      <c r="X105" s="1">
        <v>12.346</v>
      </c>
      <c r="Z105" s="18">
        <v>12.346</v>
      </c>
      <c r="AA105" s="14">
        <f t="shared" si="4"/>
        <v>12.346720174388901</v>
      </c>
      <c r="AB105" s="1">
        <v>1.2110000000000001</v>
      </c>
      <c r="AC105" s="22">
        <f t="shared" si="5"/>
        <v>7.5740825639613663</v>
      </c>
      <c r="AD105" s="23">
        <v>7.6190704</v>
      </c>
    </row>
    <row r="106" spans="1:30" x14ac:dyDescent="0.2">
      <c r="A106" s="1" t="s">
        <v>627</v>
      </c>
      <c r="B106" s="1" t="s">
        <v>647</v>
      </c>
      <c r="C106" s="1" t="s">
        <v>648</v>
      </c>
      <c r="D106" s="1">
        <v>104</v>
      </c>
      <c r="E106" s="1" t="s">
        <v>33</v>
      </c>
      <c r="F106" s="1" t="s">
        <v>649</v>
      </c>
      <c r="G106" s="1" t="s">
        <v>73</v>
      </c>
      <c r="H106" s="1" t="s">
        <v>298</v>
      </c>
      <c r="I106" s="1" t="s">
        <v>36</v>
      </c>
      <c r="J106" s="1" t="s">
        <v>74</v>
      </c>
      <c r="K106" s="1">
        <v>3</v>
      </c>
      <c r="L106" s="1">
        <v>157.19999999999999</v>
      </c>
      <c r="M106" s="1">
        <v>179.7</v>
      </c>
      <c r="N106" s="1">
        <v>68.099999999999994</v>
      </c>
      <c r="O106" s="1">
        <v>5438</v>
      </c>
      <c r="P106" s="1">
        <v>4097</v>
      </c>
      <c r="Q106" s="1" t="s">
        <v>326</v>
      </c>
      <c r="R106" s="1" t="s">
        <v>38</v>
      </c>
      <c r="S106" s="1">
        <v>95.941000000000003</v>
      </c>
      <c r="T106" s="1">
        <v>96.73</v>
      </c>
      <c r="U106" s="1"/>
      <c r="V106" s="1">
        <v>96.73</v>
      </c>
      <c r="W106" s="1">
        <v>0.75263869999999999</v>
      </c>
      <c r="X106" s="1">
        <v>17.738</v>
      </c>
      <c r="Z106" s="18">
        <v>17.738</v>
      </c>
      <c r="AA106" s="14">
        <f t="shared" si="4"/>
        <v>17.749042917354988</v>
      </c>
      <c r="AB106" s="1">
        <v>1.1619999999999999</v>
      </c>
      <c r="AC106" s="22">
        <f t="shared" si="5"/>
        <v>12.412662512475125</v>
      </c>
      <c r="AD106" s="23">
        <v>12.480883499999999</v>
      </c>
    </row>
    <row r="107" spans="1:30" x14ac:dyDescent="0.2">
      <c r="A107" s="1" t="s">
        <v>627</v>
      </c>
      <c r="B107" s="1" t="s">
        <v>650</v>
      </c>
      <c r="C107" s="1" t="s">
        <v>651</v>
      </c>
      <c r="D107" s="1">
        <v>105</v>
      </c>
      <c r="E107" s="1" t="s">
        <v>33</v>
      </c>
      <c r="F107" s="1" t="s">
        <v>652</v>
      </c>
      <c r="G107" s="1" t="s">
        <v>78</v>
      </c>
      <c r="H107" s="1" t="s">
        <v>298</v>
      </c>
      <c r="I107" s="1" t="s">
        <v>36</v>
      </c>
      <c r="J107" s="1" t="s">
        <v>79</v>
      </c>
      <c r="K107" s="1">
        <v>3</v>
      </c>
      <c r="L107" s="1">
        <v>157.4</v>
      </c>
      <c r="M107" s="1">
        <v>180.1</v>
      </c>
      <c r="N107" s="1">
        <v>69.599999999999994</v>
      </c>
      <c r="O107" s="1">
        <v>7949</v>
      </c>
      <c r="P107" s="1">
        <v>8118</v>
      </c>
      <c r="Q107" s="1" t="s">
        <v>324</v>
      </c>
      <c r="R107" s="1" t="s">
        <v>75</v>
      </c>
      <c r="S107" s="1">
        <v>133.136</v>
      </c>
      <c r="T107" s="1">
        <v>134.58500000000001</v>
      </c>
      <c r="U107" s="1"/>
      <c r="V107" s="1">
        <v>134.58500000000001</v>
      </c>
      <c r="W107" s="1">
        <v>1.0201825</v>
      </c>
      <c r="X107" s="1">
        <v>379.46899999999999</v>
      </c>
      <c r="Z107" s="18">
        <v>379.46899999999999</v>
      </c>
      <c r="AA107" s="14">
        <f t="shared" si="4"/>
        <v>379.49114741962785</v>
      </c>
      <c r="AB107" s="1">
        <v>0.93700000000000006</v>
      </c>
      <c r="AC107" s="22">
        <f t="shared" si="5"/>
        <v>21.422095816048348</v>
      </c>
      <c r="AD107" s="23">
        <v>21.5351526</v>
      </c>
    </row>
    <row r="108" spans="1:30" x14ac:dyDescent="0.2">
      <c r="A108" s="1" t="s">
        <v>627</v>
      </c>
      <c r="B108" s="1" t="s">
        <v>653</v>
      </c>
      <c r="C108" s="1" t="s">
        <v>654</v>
      </c>
      <c r="D108" s="1">
        <v>106</v>
      </c>
      <c r="E108" s="1" t="s">
        <v>33</v>
      </c>
      <c r="F108" s="1" t="s">
        <v>655</v>
      </c>
      <c r="G108" s="1" t="s">
        <v>83</v>
      </c>
      <c r="H108" s="1" t="s">
        <v>298</v>
      </c>
      <c r="I108" s="1" t="s">
        <v>36</v>
      </c>
      <c r="J108" s="1" t="s">
        <v>84</v>
      </c>
      <c r="K108" s="1">
        <v>3</v>
      </c>
      <c r="L108" s="1">
        <v>157.1</v>
      </c>
      <c r="M108" s="1">
        <v>179.8</v>
      </c>
      <c r="N108" s="1">
        <v>67.400000000000006</v>
      </c>
      <c r="O108" s="1">
        <v>4221</v>
      </c>
      <c r="P108" s="1">
        <v>3208</v>
      </c>
      <c r="Q108" s="1" t="s">
        <v>322</v>
      </c>
      <c r="R108" s="1" t="s">
        <v>46</v>
      </c>
      <c r="S108" s="1">
        <v>75.343000000000004</v>
      </c>
      <c r="T108" s="1">
        <v>75.97</v>
      </c>
      <c r="U108" s="1"/>
      <c r="V108" s="1">
        <v>75.97</v>
      </c>
      <c r="W108" s="1">
        <v>0.75915790000000005</v>
      </c>
      <c r="X108" s="1">
        <v>26.599</v>
      </c>
      <c r="Z108" s="18">
        <v>26.599</v>
      </c>
      <c r="AA108" s="14">
        <f t="shared" si="4"/>
        <v>26.603953115025465</v>
      </c>
      <c r="AB108" s="1">
        <v>1.3080000000000001</v>
      </c>
      <c r="AC108" s="22">
        <f t="shared" si="5"/>
        <v>8.6586852462699291</v>
      </c>
      <c r="AD108" s="23">
        <v>8.7081756000000006</v>
      </c>
    </row>
    <row r="109" spans="1:30" x14ac:dyDescent="0.2">
      <c r="A109" s="1" t="s">
        <v>627</v>
      </c>
      <c r="B109" s="1" t="s">
        <v>656</v>
      </c>
      <c r="C109" s="1" t="s">
        <v>657</v>
      </c>
      <c r="D109" s="1">
        <v>107</v>
      </c>
      <c r="E109" s="1" t="s">
        <v>33</v>
      </c>
      <c r="F109" s="1" t="s">
        <v>658</v>
      </c>
      <c r="G109" s="1" t="s">
        <v>85</v>
      </c>
      <c r="H109" s="1" t="s">
        <v>298</v>
      </c>
      <c r="I109" s="1" t="s">
        <v>36</v>
      </c>
      <c r="J109" s="1" t="s">
        <v>86</v>
      </c>
      <c r="K109" s="1">
        <v>3</v>
      </c>
      <c r="L109" s="1">
        <v>157.30000000000001</v>
      </c>
      <c r="M109" s="1">
        <v>179.5</v>
      </c>
      <c r="N109" s="1">
        <v>65.599999999999994</v>
      </c>
      <c r="O109" s="1">
        <v>3430</v>
      </c>
      <c r="P109" s="1">
        <v>2570</v>
      </c>
      <c r="Q109" s="1" t="s">
        <v>321</v>
      </c>
      <c r="R109" s="1" t="s">
        <v>98</v>
      </c>
      <c r="S109" s="1">
        <v>60.911999999999999</v>
      </c>
      <c r="T109" s="1">
        <v>61.414999999999999</v>
      </c>
      <c r="U109" s="1"/>
      <c r="V109" s="1">
        <v>61.414999999999999</v>
      </c>
      <c r="W109" s="1">
        <v>0.74869949999999996</v>
      </c>
      <c r="X109" s="1">
        <v>12.433999999999999</v>
      </c>
      <c r="Z109" s="18">
        <v>12.433999999999999</v>
      </c>
      <c r="AA109" s="14">
        <f t="shared" si="4"/>
        <v>12.434683506503969</v>
      </c>
      <c r="AB109" s="1">
        <v>1.1120000000000001</v>
      </c>
      <c r="AC109" s="22">
        <f t="shared" si="5"/>
        <v>8.2316192480498209</v>
      </c>
      <c r="AD109" s="23">
        <v>8.2805534000000005</v>
      </c>
    </row>
    <row r="110" spans="1:30" x14ac:dyDescent="0.2">
      <c r="A110" s="1" t="s">
        <v>627</v>
      </c>
      <c r="B110" s="1" t="s">
        <v>659</v>
      </c>
      <c r="C110" s="1" t="s">
        <v>660</v>
      </c>
      <c r="D110" s="1">
        <v>108</v>
      </c>
      <c r="E110" s="1" t="s">
        <v>33</v>
      </c>
      <c r="F110" s="1" t="s">
        <v>661</v>
      </c>
      <c r="G110" s="1" t="s">
        <v>88</v>
      </c>
      <c r="H110" s="1" t="s">
        <v>298</v>
      </c>
      <c r="I110" s="1" t="s">
        <v>36</v>
      </c>
      <c r="J110" s="1" t="s">
        <v>89</v>
      </c>
      <c r="K110" s="1">
        <v>3</v>
      </c>
      <c r="L110" s="1">
        <v>157</v>
      </c>
      <c r="M110" s="1">
        <v>180</v>
      </c>
      <c r="N110" s="1">
        <v>69.099999999999994</v>
      </c>
      <c r="O110" s="1">
        <v>6278</v>
      </c>
      <c r="P110" s="1">
        <v>4750</v>
      </c>
      <c r="Q110" s="1" t="s">
        <v>321</v>
      </c>
      <c r="R110" s="1" t="s">
        <v>310</v>
      </c>
      <c r="S110" s="1">
        <v>109.928</v>
      </c>
      <c r="T110" s="1">
        <v>110.83499999999999</v>
      </c>
      <c r="U110" s="1"/>
      <c r="V110" s="1">
        <v>110.83499999999999</v>
      </c>
      <c r="W110" s="1">
        <v>0.75588820000000001</v>
      </c>
      <c r="X110" s="1">
        <v>22.148</v>
      </c>
      <c r="Z110" s="18">
        <v>22.148</v>
      </c>
      <c r="AA110" s="14">
        <f t="shared" si="4"/>
        <v>22.16318052149073</v>
      </c>
      <c r="AB110" s="1">
        <v>1.391</v>
      </c>
      <c r="AC110" s="22">
        <f t="shared" si="5"/>
        <v>11.882358997651206</v>
      </c>
      <c r="AD110" s="23">
        <v>11.9464636</v>
      </c>
    </row>
    <row r="111" spans="1:30" x14ac:dyDescent="0.2">
      <c r="A111" s="1" t="s">
        <v>627</v>
      </c>
      <c r="B111" s="1" t="s">
        <v>662</v>
      </c>
      <c r="C111" s="1" t="s">
        <v>663</v>
      </c>
      <c r="D111" s="1">
        <v>109</v>
      </c>
      <c r="E111" s="1" t="s">
        <v>33</v>
      </c>
      <c r="F111" s="1" t="s">
        <v>664</v>
      </c>
      <c r="G111" s="1" t="s">
        <v>90</v>
      </c>
      <c r="H111" s="1" t="s">
        <v>298</v>
      </c>
      <c r="I111" s="1" t="s">
        <v>36</v>
      </c>
      <c r="J111" s="1" t="s">
        <v>91</v>
      </c>
      <c r="K111" s="1">
        <v>3</v>
      </c>
      <c r="L111" s="1">
        <v>157.30000000000001</v>
      </c>
      <c r="M111" s="1">
        <v>179.8</v>
      </c>
      <c r="N111" s="1">
        <v>66.099999999999994</v>
      </c>
      <c r="O111" s="1">
        <v>3632</v>
      </c>
      <c r="P111" s="1">
        <v>2817</v>
      </c>
      <c r="Q111" s="1" t="s">
        <v>322</v>
      </c>
      <c r="R111" s="1" t="s">
        <v>81</v>
      </c>
      <c r="S111" s="1">
        <v>64.457999999999998</v>
      </c>
      <c r="T111" s="1">
        <v>65.009</v>
      </c>
      <c r="U111" s="1"/>
      <c r="V111" s="1">
        <v>65.009</v>
      </c>
      <c r="W111" s="1">
        <v>0.77508600000000005</v>
      </c>
      <c r="X111" s="1">
        <v>48.116999999999997</v>
      </c>
      <c r="Z111" s="18">
        <v>48.116999999999997</v>
      </c>
      <c r="AA111" s="14">
        <f t="shared" si="4"/>
        <v>48.118737781531536</v>
      </c>
      <c r="AB111" s="1">
        <v>0.95599999999999996</v>
      </c>
      <c r="AC111" s="22">
        <f t="shared" si="5"/>
        <v>10.135860479038472</v>
      </c>
      <c r="AD111" s="23">
        <v>10.1954595</v>
      </c>
    </row>
    <row r="112" spans="1:30" x14ac:dyDescent="0.2">
      <c r="A112" s="1" t="s">
        <v>627</v>
      </c>
      <c r="B112" s="1" t="s">
        <v>665</v>
      </c>
      <c r="C112" s="1" t="s">
        <v>666</v>
      </c>
      <c r="D112" s="1">
        <v>110</v>
      </c>
      <c r="E112" s="1" t="s">
        <v>33</v>
      </c>
      <c r="F112" s="1" t="s">
        <v>667</v>
      </c>
      <c r="G112" s="1" t="s">
        <v>92</v>
      </c>
      <c r="H112" s="1" t="s">
        <v>298</v>
      </c>
      <c r="I112" s="1" t="s">
        <v>36</v>
      </c>
      <c r="J112" s="1" t="s">
        <v>93</v>
      </c>
      <c r="K112" s="1">
        <v>3</v>
      </c>
      <c r="L112" s="1">
        <v>157.6</v>
      </c>
      <c r="M112" s="1">
        <v>179.9</v>
      </c>
      <c r="N112" s="1">
        <v>66.099999999999994</v>
      </c>
      <c r="O112" s="1">
        <v>4416</v>
      </c>
      <c r="P112" s="1">
        <v>3315</v>
      </c>
      <c r="Q112" s="1" t="s">
        <v>328</v>
      </c>
      <c r="R112" s="1" t="s">
        <v>98</v>
      </c>
      <c r="S112" s="1">
        <v>76.311999999999998</v>
      </c>
      <c r="T112" s="1">
        <v>76.942999999999998</v>
      </c>
      <c r="U112" s="1"/>
      <c r="V112" s="1">
        <v>76.942999999999998</v>
      </c>
      <c r="W112" s="1">
        <v>0.74995670000000003</v>
      </c>
      <c r="X112" s="1">
        <v>14.234</v>
      </c>
      <c r="Z112" s="18">
        <v>14.234</v>
      </c>
      <c r="AA112" s="14">
        <f t="shared" si="4"/>
        <v>14.239238537841775</v>
      </c>
      <c r="AB112" s="1">
        <v>1.429</v>
      </c>
      <c r="AC112" s="22">
        <f t="shared" si="5"/>
        <v>8.0271226177777439</v>
      </c>
      <c r="AD112" s="23">
        <v>8.0729001</v>
      </c>
    </row>
    <row r="113" spans="1:30" x14ac:dyDescent="0.2">
      <c r="A113" s="1" t="s">
        <v>627</v>
      </c>
      <c r="B113" s="1" t="s">
        <v>668</v>
      </c>
      <c r="C113" s="1" t="s">
        <v>669</v>
      </c>
      <c r="D113" s="1">
        <v>111</v>
      </c>
      <c r="E113" s="1" t="s">
        <v>33</v>
      </c>
      <c r="F113" s="1" t="s">
        <v>670</v>
      </c>
      <c r="G113" s="1" t="s">
        <v>94</v>
      </c>
      <c r="H113" s="1" t="s">
        <v>298</v>
      </c>
      <c r="I113" s="1" t="s">
        <v>36</v>
      </c>
      <c r="J113" s="1" t="s">
        <v>95</v>
      </c>
      <c r="K113" s="1">
        <v>3</v>
      </c>
      <c r="L113" s="1">
        <v>156.9</v>
      </c>
      <c r="M113" s="1">
        <v>179.7</v>
      </c>
      <c r="N113" s="1">
        <v>68.8</v>
      </c>
      <c r="O113" s="1">
        <v>5845</v>
      </c>
      <c r="P113" s="1">
        <v>4397</v>
      </c>
      <c r="Q113" s="1" t="s">
        <v>322</v>
      </c>
      <c r="R113" s="1" t="s">
        <v>81</v>
      </c>
      <c r="S113" s="1">
        <v>102.761</v>
      </c>
      <c r="T113" s="1">
        <v>103.61</v>
      </c>
      <c r="U113" s="1"/>
      <c r="V113" s="1">
        <v>103.61</v>
      </c>
      <c r="W113" s="1">
        <v>0.75152200000000002</v>
      </c>
      <c r="X113" s="1">
        <v>16.260000000000002</v>
      </c>
      <c r="Z113" s="18">
        <v>16.260000000000002</v>
      </c>
      <c r="AA113" s="14">
        <f t="shared" si="4"/>
        <v>16.273061117741655</v>
      </c>
      <c r="AB113" s="1">
        <v>1.268</v>
      </c>
      <c r="AC113" s="22">
        <f t="shared" si="5"/>
        <v>12.184697110931261</v>
      </c>
      <c r="AD113" s="23">
        <v>12.2510352</v>
      </c>
    </row>
    <row r="114" spans="1:30" x14ac:dyDescent="0.2">
      <c r="A114" s="1" t="s">
        <v>627</v>
      </c>
      <c r="B114" s="1" t="s">
        <v>671</v>
      </c>
      <c r="C114" s="1" t="s">
        <v>672</v>
      </c>
      <c r="D114" s="1">
        <v>112</v>
      </c>
      <c r="E114" s="1" t="s">
        <v>33</v>
      </c>
      <c r="F114" s="1" t="s">
        <v>673</v>
      </c>
      <c r="G114" s="1" t="s">
        <v>96</v>
      </c>
      <c r="H114" s="1" t="s">
        <v>298</v>
      </c>
      <c r="I114" s="1" t="s">
        <v>36</v>
      </c>
      <c r="J114" s="1" t="s">
        <v>97</v>
      </c>
      <c r="K114" s="1">
        <v>3</v>
      </c>
      <c r="L114" s="1">
        <v>157.30000000000001</v>
      </c>
      <c r="M114" s="1">
        <v>179.3</v>
      </c>
      <c r="N114" s="1">
        <v>63.8</v>
      </c>
      <c r="O114" s="1">
        <v>2515</v>
      </c>
      <c r="P114" s="1">
        <v>1933</v>
      </c>
      <c r="Q114" s="1" t="s">
        <v>327</v>
      </c>
      <c r="R114" s="1" t="s">
        <v>80</v>
      </c>
      <c r="S114" s="1">
        <v>44.773000000000003</v>
      </c>
      <c r="T114" s="1">
        <v>45.161000000000001</v>
      </c>
      <c r="U114" s="1"/>
      <c r="V114" s="1">
        <v>45.161000000000001</v>
      </c>
      <c r="W114" s="1">
        <v>0.76812899999999995</v>
      </c>
      <c r="X114" s="1">
        <v>38.716000000000001</v>
      </c>
      <c r="Z114" s="18">
        <v>38.716000000000001</v>
      </c>
      <c r="AA114" s="14">
        <f t="shared" si="4"/>
        <v>38.711915508090478</v>
      </c>
      <c r="AB114" s="1">
        <v>0.81699999999999995</v>
      </c>
      <c r="AC114" s="22">
        <f t="shared" si="5"/>
        <v>8.2350356784329097</v>
      </c>
      <c r="AD114" s="23">
        <v>8.2876759</v>
      </c>
    </row>
    <row r="115" spans="1:30" x14ac:dyDescent="0.2">
      <c r="A115" s="1" t="s">
        <v>627</v>
      </c>
      <c r="B115" s="1" t="s">
        <v>674</v>
      </c>
      <c r="C115" s="1" t="s">
        <v>675</v>
      </c>
      <c r="D115" s="1">
        <v>113</v>
      </c>
      <c r="E115" s="1" t="s">
        <v>33</v>
      </c>
      <c r="F115" s="1" t="s">
        <v>676</v>
      </c>
      <c r="G115" s="1" t="s">
        <v>99</v>
      </c>
      <c r="H115" s="1" t="s">
        <v>298</v>
      </c>
      <c r="I115" s="1" t="s">
        <v>36</v>
      </c>
      <c r="J115" s="1" t="s">
        <v>100</v>
      </c>
      <c r="K115" s="1">
        <v>3</v>
      </c>
      <c r="L115" s="1">
        <v>157.1</v>
      </c>
      <c r="M115" s="1">
        <v>179.6</v>
      </c>
      <c r="N115" s="1">
        <v>66.099999999999994</v>
      </c>
      <c r="O115" s="1">
        <v>3704</v>
      </c>
      <c r="P115" s="1">
        <v>2792</v>
      </c>
      <c r="Q115" s="1" t="s">
        <v>328</v>
      </c>
      <c r="R115" s="1" t="s">
        <v>310</v>
      </c>
      <c r="S115" s="1">
        <v>65.537000000000006</v>
      </c>
      <c r="T115" s="1">
        <v>66.09</v>
      </c>
      <c r="U115" s="1"/>
      <c r="V115" s="1">
        <v>66.09</v>
      </c>
      <c r="W115" s="1">
        <v>0.75289989999999996</v>
      </c>
      <c r="X115" s="1">
        <v>18.114000000000001</v>
      </c>
      <c r="Z115" s="18">
        <v>18.114000000000001</v>
      </c>
      <c r="AA115" s="14">
        <f t="shared" si="4"/>
        <v>18.11605488540043</v>
      </c>
      <c r="AB115" s="1">
        <v>1.254</v>
      </c>
      <c r="AC115" s="22">
        <f t="shared" si="5"/>
        <v>7.855819025467949</v>
      </c>
      <c r="AD115" s="23">
        <v>7.9018676000000001</v>
      </c>
    </row>
    <row r="116" spans="1:30" x14ac:dyDescent="0.2">
      <c r="A116" s="1" t="s">
        <v>627</v>
      </c>
      <c r="B116" s="1" t="s">
        <v>388</v>
      </c>
      <c r="C116" s="1" t="s">
        <v>677</v>
      </c>
      <c r="D116" s="1">
        <v>114</v>
      </c>
      <c r="E116" s="1" t="s">
        <v>33</v>
      </c>
      <c r="F116" s="1" t="s">
        <v>678</v>
      </c>
      <c r="G116" s="1" t="s">
        <v>101</v>
      </c>
      <c r="H116" s="1" t="s">
        <v>298</v>
      </c>
      <c r="I116" s="1" t="s">
        <v>36</v>
      </c>
      <c r="J116" s="1" t="s">
        <v>102</v>
      </c>
      <c r="K116" s="1">
        <v>3</v>
      </c>
      <c r="L116" s="1">
        <v>157.19999999999999</v>
      </c>
      <c r="M116" s="1">
        <v>179.7</v>
      </c>
      <c r="N116" s="1">
        <v>68.900000000000006</v>
      </c>
      <c r="O116" s="1">
        <v>5672</v>
      </c>
      <c r="P116" s="1">
        <v>4260</v>
      </c>
      <c r="Q116" s="1" t="s">
        <v>322</v>
      </c>
      <c r="R116" s="1" t="s">
        <v>98</v>
      </c>
      <c r="S116" s="1">
        <v>99.067999999999998</v>
      </c>
      <c r="T116" s="1">
        <v>99.894999999999996</v>
      </c>
      <c r="U116" s="1"/>
      <c r="V116" s="1">
        <v>99.894999999999996</v>
      </c>
      <c r="W116" s="1">
        <v>0.75034400000000001</v>
      </c>
      <c r="X116" s="1">
        <v>14.699</v>
      </c>
      <c r="Z116" s="18">
        <v>14.699</v>
      </c>
      <c r="AA116" s="14">
        <f t="shared" si="4"/>
        <v>14.71097134820147</v>
      </c>
      <c r="AB116" s="1">
        <v>1.206</v>
      </c>
      <c r="AC116" s="22">
        <f t="shared" si="5"/>
        <v>12.351424087563579</v>
      </c>
      <c r="AD116" s="23">
        <v>12.4189408</v>
      </c>
    </row>
    <row r="117" spans="1:30" x14ac:dyDescent="0.2">
      <c r="A117" s="1" t="s">
        <v>627</v>
      </c>
      <c r="B117" s="1" t="s">
        <v>679</v>
      </c>
      <c r="C117" s="1" t="s">
        <v>680</v>
      </c>
      <c r="D117" s="1">
        <v>115</v>
      </c>
      <c r="E117" s="1" t="s">
        <v>33</v>
      </c>
      <c r="F117" s="1" t="s">
        <v>50</v>
      </c>
      <c r="G117" s="1" t="s">
        <v>103</v>
      </c>
      <c r="H117" s="1" t="s">
        <v>298</v>
      </c>
      <c r="I117" s="1" t="s">
        <v>36</v>
      </c>
      <c r="J117" s="1" t="s">
        <v>104</v>
      </c>
      <c r="K117" s="1">
        <v>3</v>
      </c>
      <c r="L117" s="1">
        <v>157.1</v>
      </c>
      <c r="M117" s="1">
        <v>179.9</v>
      </c>
      <c r="N117" s="1">
        <v>69.099999999999994</v>
      </c>
      <c r="O117" s="1">
        <v>6344</v>
      </c>
      <c r="P117" s="1">
        <v>4711</v>
      </c>
      <c r="Q117" s="1" t="s">
        <v>327</v>
      </c>
      <c r="R117" s="1" t="s">
        <v>81</v>
      </c>
      <c r="S117" s="1">
        <v>108.295</v>
      </c>
      <c r="T117" s="1">
        <v>109.20399999999999</v>
      </c>
      <c r="U117" s="1"/>
      <c r="V117" s="1">
        <v>109.20399999999999</v>
      </c>
      <c r="W117" s="1">
        <v>0.74188549999999998</v>
      </c>
      <c r="X117" s="1">
        <v>3.2759999999999998</v>
      </c>
      <c r="Z117" s="18">
        <v>3.2759999999999998</v>
      </c>
      <c r="AA117" s="14">
        <f t="shared" si="4"/>
        <v>3.2907020789281343</v>
      </c>
      <c r="AB117" s="1">
        <v>1.6859999999999999</v>
      </c>
      <c r="AC117" s="22">
        <f t="shared" si="5"/>
        <v>9.6589395307255188</v>
      </c>
      <c r="AD117" s="23">
        <v>9.7111661999999992</v>
      </c>
    </row>
    <row r="118" spans="1:30" x14ac:dyDescent="0.2">
      <c r="A118" s="1" t="s">
        <v>627</v>
      </c>
      <c r="B118" s="1" t="s">
        <v>681</v>
      </c>
      <c r="C118" s="1" t="s">
        <v>682</v>
      </c>
      <c r="D118" s="1">
        <v>116</v>
      </c>
      <c r="E118" s="1" t="s">
        <v>33</v>
      </c>
      <c r="F118" s="1" t="s">
        <v>683</v>
      </c>
      <c r="G118" s="1" t="s">
        <v>105</v>
      </c>
      <c r="H118" s="1" t="s">
        <v>298</v>
      </c>
      <c r="I118" s="1" t="s">
        <v>36</v>
      </c>
      <c r="J118" s="1" t="s">
        <v>106</v>
      </c>
      <c r="K118" s="1">
        <v>3</v>
      </c>
      <c r="L118" s="1">
        <v>157.19999999999999</v>
      </c>
      <c r="M118" s="1">
        <v>179.7</v>
      </c>
      <c r="N118" s="1">
        <v>65.599999999999994</v>
      </c>
      <c r="O118" s="1">
        <v>2999</v>
      </c>
      <c r="P118" s="1">
        <v>2302</v>
      </c>
      <c r="Q118" s="1" t="s">
        <v>322</v>
      </c>
      <c r="R118" s="1" t="s">
        <v>98</v>
      </c>
      <c r="S118" s="1">
        <v>54.024000000000001</v>
      </c>
      <c r="T118" s="1">
        <v>54.493000000000002</v>
      </c>
      <c r="U118" s="1"/>
      <c r="V118" s="1">
        <v>54.493000000000002</v>
      </c>
      <c r="W118" s="1">
        <v>0.76660379999999995</v>
      </c>
      <c r="X118" s="1">
        <v>36.643999999999998</v>
      </c>
      <c r="Z118" s="18">
        <v>36.643999999999998</v>
      </c>
      <c r="AA118" s="14">
        <f t="shared" si="4"/>
        <v>36.642652985707969</v>
      </c>
      <c r="AB118" s="1">
        <v>0.88100000000000001</v>
      </c>
      <c r="AC118" s="22">
        <f t="shared" si="5"/>
        <v>9.2174925886587751</v>
      </c>
      <c r="AD118" s="23">
        <v>9.2737529999999992</v>
      </c>
    </row>
    <row r="119" spans="1:30" x14ac:dyDescent="0.2">
      <c r="A119" s="1" t="s">
        <v>627</v>
      </c>
      <c r="B119" s="1" t="s">
        <v>684</v>
      </c>
      <c r="C119" s="1" t="s">
        <v>685</v>
      </c>
      <c r="D119" s="1">
        <v>117</v>
      </c>
      <c r="E119" s="1" t="s">
        <v>33</v>
      </c>
      <c r="F119" s="1" t="s">
        <v>686</v>
      </c>
      <c r="G119" s="1" t="s">
        <v>107</v>
      </c>
      <c r="H119" s="1" t="s">
        <v>298</v>
      </c>
      <c r="I119" s="1" t="s">
        <v>36</v>
      </c>
      <c r="J119" s="1" t="s">
        <v>108</v>
      </c>
      <c r="K119" s="1">
        <v>3</v>
      </c>
      <c r="L119" s="1">
        <v>157.30000000000001</v>
      </c>
      <c r="M119" s="1">
        <v>179.8</v>
      </c>
      <c r="N119" s="1">
        <v>66.599999999999994</v>
      </c>
      <c r="O119" s="1">
        <v>4169</v>
      </c>
      <c r="P119" s="1">
        <v>3123</v>
      </c>
      <c r="Q119" s="1" t="s">
        <v>328</v>
      </c>
      <c r="R119" s="1" t="s">
        <v>98</v>
      </c>
      <c r="S119" s="1">
        <v>73.319000000000003</v>
      </c>
      <c r="T119" s="1">
        <v>73.933999999999997</v>
      </c>
      <c r="U119" s="1"/>
      <c r="V119" s="1">
        <v>73.933999999999997</v>
      </c>
      <c r="W119" s="1">
        <v>0.74830149999999995</v>
      </c>
      <c r="X119" s="1">
        <v>12.000999999999999</v>
      </c>
      <c r="Z119" s="18">
        <v>12.000999999999999</v>
      </c>
      <c r="AA119" s="14">
        <f t="shared" si="4"/>
        <v>12.005355868515689</v>
      </c>
      <c r="AB119" s="1">
        <v>1.4359999999999999</v>
      </c>
      <c r="AC119" s="22">
        <f t="shared" si="5"/>
        <v>7.6753022495430541</v>
      </c>
      <c r="AD119" s="23">
        <v>7.7193725999999998</v>
      </c>
    </row>
    <row r="120" spans="1:30" x14ac:dyDescent="0.2">
      <c r="A120" s="1" t="s">
        <v>627</v>
      </c>
      <c r="B120" s="1" t="s">
        <v>687</v>
      </c>
      <c r="C120" s="1" t="s">
        <v>688</v>
      </c>
      <c r="D120" s="1">
        <v>118</v>
      </c>
      <c r="E120" s="1" t="s">
        <v>33</v>
      </c>
      <c r="F120" s="1" t="s">
        <v>689</v>
      </c>
      <c r="G120" s="1" t="s">
        <v>109</v>
      </c>
      <c r="H120" s="1" t="s">
        <v>298</v>
      </c>
      <c r="I120" s="1" t="s">
        <v>36</v>
      </c>
      <c r="J120" s="1" t="s">
        <v>110</v>
      </c>
      <c r="K120" s="1">
        <v>3</v>
      </c>
      <c r="L120" s="1">
        <v>156.80000000000001</v>
      </c>
      <c r="M120" s="1">
        <v>179.8</v>
      </c>
      <c r="N120" s="1">
        <v>69.599999999999994</v>
      </c>
      <c r="O120" s="1">
        <v>6171</v>
      </c>
      <c r="P120" s="1">
        <v>4634</v>
      </c>
      <c r="Q120" s="1" t="s">
        <v>327</v>
      </c>
      <c r="R120" s="1" t="s">
        <v>81</v>
      </c>
      <c r="S120" s="1">
        <v>108.404</v>
      </c>
      <c r="T120" s="1">
        <v>109.303</v>
      </c>
      <c r="U120" s="1"/>
      <c r="V120" s="1">
        <v>109.303</v>
      </c>
      <c r="W120" s="1">
        <v>0.75019720000000001</v>
      </c>
      <c r="X120" s="1">
        <v>14.573</v>
      </c>
      <c r="Z120" s="18">
        <v>14.573</v>
      </c>
      <c r="AA120" s="14">
        <f t="shared" si="4"/>
        <v>14.587731119893</v>
      </c>
      <c r="AB120" s="1">
        <v>1.355</v>
      </c>
      <c r="AC120" s="22">
        <f t="shared" si="5"/>
        <v>12.029332491996211</v>
      </c>
      <c r="AD120" s="23">
        <v>12.0943825</v>
      </c>
    </row>
    <row r="121" spans="1:30" x14ac:dyDescent="0.2">
      <c r="A121" s="1" t="s">
        <v>627</v>
      </c>
      <c r="B121" s="1" t="s">
        <v>690</v>
      </c>
      <c r="C121" s="1" t="s">
        <v>691</v>
      </c>
      <c r="D121" s="1">
        <v>119</v>
      </c>
      <c r="E121" s="1" t="s">
        <v>33</v>
      </c>
      <c r="F121" s="1" t="s">
        <v>692</v>
      </c>
      <c r="G121" s="1" t="s">
        <v>111</v>
      </c>
      <c r="H121" s="1" t="s">
        <v>298</v>
      </c>
      <c r="I121" s="1" t="s">
        <v>36</v>
      </c>
      <c r="J121" s="1" t="s">
        <v>112</v>
      </c>
      <c r="K121" s="1">
        <v>3</v>
      </c>
      <c r="L121" s="1">
        <v>157</v>
      </c>
      <c r="M121" s="1">
        <v>179.7</v>
      </c>
      <c r="N121" s="1">
        <v>68.099999999999994</v>
      </c>
      <c r="O121" s="1">
        <v>4905</v>
      </c>
      <c r="P121" s="1">
        <v>3806</v>
      </c>
      <c r="Q121" s="1" t="s">
        <v>357</v>
      </c>
      <c r="R121" s="1" t="s">
        <v>80</v>
      </c>
      <c r="S121" s="1">
        <v>86.363</v>
      </c>
      <c r="T121" s="1">
        <v>87.108999999999995</v>
      </c>
      <c r="U121" s="1"/>
      <c r="V121" s="1">
        <v>87.108999999999995</v>
      </c>
      <c r="W121" s="1">
        <v>0.77524510000000002</v>
      </c>
      <c r="X121" s="1">
        <v>48.46</v>
      </c>
      <c r="Z121" s="18">
        <v>48.46</v>
      </c>
      <c r="AA121" s="14">
        <f t="shared" si="4"/>
        <v>48.468220663587537</v>
      </c>
      <c r="AB121" s="1">
        <v>1.58</v>
      </c>
      <c r="AC121" s="22">
        <f t="shared" si="5"/>
        <v>8.2201268360788067</v>
      </c>
      <c r="AD121" s="23">
        <v>8.2659784999999992</v>
      </c>
    </row>
    <row r="122" spans="1:30" x14ac:dyDescent="0.2">
      <c r="A122" s="1" t="s">
        <v>627</v>
      </c>
      <c r="B122" s="1" t="s">
        <v>693</v>
      </c>
      <c r="C122" s="1" t="s">
        <v>694</v>
      </c>
      <c r="D122" s="1">
        <v>120</v>
      </c>
      <c r="E122" s="1" t="s">
        <v>33</v>
      </c>
      <c r="F122" s="1" t="s">
        <v>695</v>
      </c>
      <c r="G122" s="1" t="s">
        <v>113</v>
      </c>
      <c r="H122" s="1" t="s">
        <v>298</v>
      </c>
      <c r="I122" s="1" t="s">
        <v>36</v>
      </c>
      <c r="J122" s="1" t="s">
        <v>114</v>
      </c>
      <c r="K122" s="1">
        <v>3</v>
      </c>
      <c r="L122" s="1">
        <v>157.19999999999999</v>
      </c>
      <c r="M122" s="1">
        <v>180</v>
      </c>
      <c r="N122" s="1">
        <v>67.099999999999994</v>
      </c>
      <c r="O122" s="1">
        <v>4386</v>
      </c>
      <c r="P122" s="1">
        <v>3292</v>
      </c>
      <c r="Q122" s="1" t="s">
        <v>357</v>
      </c>
      <c r="R122" s="1" t="s">
        <v>80</v>
      </c>
      <c r="S122" s="1">
        <v>77.38</v>
      </c>
      <c r="T122" s="1">
        <v>78.03</v>
      </c>
      <c r="U122" s="1"/>
      <c r="V122" s="1">
        <v>78.03</v>
      </c>
      <c r="W122" s="1">
        <v>0.74987269999999995</v>
      </c>
      <c r="X122" s="1">
        <v>14.119</v>
      </c>
      <c r="Z122" s="18">
        <v>14.119</v>
      </c>
      <c r="AA122" s="14">
        <f t="shared" si="4"/>
        <v>14.124557401769145</v>
      </c>
      <c r="AB122" s="1">
        <v>1.448</v>
      </c>
      <c r="AC122" s="22">
        <f t="shared" si="5"/>
        <v>8.0338176954934166</v>
      </c>
      <c r="AD122" s="23">
        <v>8.0795033000000007</v>
      </c>
    </row>
    <row r="123" spans="1:30" x14ac:dyDescent="0.2">
      <c r="A123" s="1" t="s">
        <v>627</v>
      </c>
      <c r="B123" s="1" t="s">
        <v>696</v>
      </c>
      <c r="C123" s="1" t="s">
        <v>697</v>
      </c>
      <c r="D123" s="1">
        <v>121</v>
      </c>
      <c r="E123" s="1" t="s">
        <v>33</v>
      </c>
      <c r="F123" s="1" t="s">
        <v>698</v>
      </c>
      <c r="G123" s="1" t="s">
        <v>115</v>
      </c>
      <c r="H123" s="1" t="s">
        <v>699</v>
      </c>
      <c r="I123" s="1" t="s">
        <v>36</v>
      </c>
      <c r="J123" s="1" t="s">
        <v>116</v>
      </c>
      <c r="K123" s="1">
        <v>3</v>
      </c>
      <c r="L123" s="1">
        <v>157.30000000000001</v>
      </c>
      <c r="M123" s="1">
        <v>179.5</v>
      </c>
      <c r="N123" s="1">
        <v>66.099999999999994</v>
      </c>
      <c r="O123" s="1">
        <v>3904</v>
      </c>
      <c r="P123" s="1">
        <v>2931</v>
      </c>
      <c r="Q123" s="1" t="s">
        <v>327</v>
      </c>
      <c r="R123" s="1" t="s">
        <v>80</v>
      </c>
      <c r="S123" s="1">
        <v>68.888000000000005</v>
      </c>
      <c r="T123" s="1">
        <v>69.466999999999999</v>
      </c>
      <c r="U123" s="1"/>
      <c r="V123" s="1">
        <v>69.466999999999999</v>
      </c>
      <c r="W123" s="1">
        <v>0.74994229999999995</v>
      </c>
      <c r="X123" s="1">
        <v>14.156000000000001</v>
      </c>
      <c r="Z123" s="18">
        <v>14.156000000000001</v>
      </c>
      <c r="AA123" s="14">
        <f t="shared" si="4"/>
        <v>14.159045504979757</v>
      </c>
      <c r="AB123" s="1">
        <v>1.26</v>
      </c>
      <c r="AC123" s="22">
        <f t="shared" si="5"/>
        <v>8.2183625416125174</v>
      </c>
      <c r="AD123" s="23">
        <v>8.2660079</v>
      </c>
    </row>
    <row r="124" spans="1:30" x14ac:dyDescent="0.2">
      <c r="A124" s="1" t="s">
        <v>627</v>
      </c>
      <c r="B124" s="1" t="s">
        <v>700</v>
      </c>
      <c r="C124" s="1" t="s">
        <v>701</v>
      </c>
      <c r="D124" s="1">
        <v>122</v>
      </c>
      <c r="E124" s="1" t="s">
        <v>33</v>
      </c>
      <c r="F124" s="1" t="s">
        <v>702</v>
      </c>
      <c r="G124" s="1" t="s">
        <v>117</v>
      </c>
      <c r="H124" s="1" t="s">
        <v>699</v>
      </c>
      <c r="I124" s="1" t="s">
        <v>36</v>
      </c>
      <c r="J124" s="1" t="s">
        <v>118</v>
      </c>
      <c r="K124" s="1">
        <v>3</v>
      </c>
      <c r="L124" s="1">
        <v>156.9</v>
      </c>
      <c r="M124" s="1">
        <v>179.8</v>
      </c>
      <c r="N124" s="1">
        <v>70.099999999999994</v>
      </c>
      <c r="O124" s="1">
        <v>7137</v>
      </c>
      <c r="P124" s="1">
        <v>5399</v>
      </c>
      <c r="Q124" s="1" t="s">
        <v>327</v>
      </c>
      <c r="R124" s="1" t="s">
        <v>81</v>
      </c>
      <c r="S124" s="1">
        <v>123.89400000000001</v>
      </c>
      <c r="T124" s="1">
        <v>124.925</v>
      </c>
      <c r="U124" s="1"/>
      <c r="V124" s="1">
        <v>124.925</v>
      </c>
      <c r="W124" s="1">
        <v>0.75569280000000005</v>
      </c>
      <c r="X124" s="1">
        <v>21.934999999999999</v>
      </c>
      <c r="Z124" s="18">
        <v>21.934999999999999</v>
      </c>
      <c r="AA124" s="14">
        <f t="shared" si="4"/>
        <v>21.954313725480276</v>
      </c>
      <c r="AB124" s="1">
        <v>1.546</v>
      </c>
      <c r="AC124" s="22">
        <f t="shared" si="5"/>
        <v>12.05108052149707</v>
      </c>
      <c r="AD124" s="23">
        <v>12.1151635</v>
      </c>
    </row>
    <row r="125" spans="1:30" x14ac:dyDescent="0.2">
      <c r="A125" s="1" t="s">
        <v>627</v>
      </c>
      <c r="B125" s="1" t="s">
        <v>703</v>
      </c>
      <c r="C125" s="1" t="s">
        <v>704</v>
      </c>
      <c r="D125" s="1">
        <v>123</v>
      </c>
      <c r="E125" s="1" t="s">
        <v>33</v>
      </c>
      <c r="F125" s="1" t="s">
        <v>705</v>
      </c>
      <c r="G125" s="1" t="s">
        <v>119</v>
      </c>
      <c r="H125" s="1" t="s">
        <v>298</v>
      </c>
      <c r="I125" s="1" t="s">
        <v>36</v>
      </c>
      <c r="J125" s="1" t="s">
        <v>120</v>
      </c>
      <c r="K125" s="1">
        <v>3</v>
      </c>
      <c r="L125" s="1">
        <v>156.80000000000001</v>
      </c>
      <c r="M125" s="1">
        <v>179.8</v>
      </c>
      <c r="N125" s="1">
        <v>69.599999999999994</v>
      </c>
      <c r="O125" s="1">
        <v>7203</v>
      </c>
      <c r="P125" s="1">
        <v>5461</v>
      </c>
      <c r="Q125" s="1" t="s">
        <v>325</v>
      </c>
      <c r="R125" s="1" t="s">
        <v>53</v>
      </c>
      <c r="S125" s="1">
        <v>123.91</v>
      </c>
      <c r="T125" s="1">
        <v>124.94799999999999</v>
      </c>
      <c r="U125" s="1"/>
      <c r="V125" s="1">
        <v>124.94799999999999</v>
      </c>
      <c r="W125" s="1">
        <v>0.75736720000000002</v>
      </c>
      <c r="X125" s="1">
        <v>24.292999999999999</v>
      </c>
      <c r="Z125" s="18">
        <v>24.292999999999999</v>
      </c>
      <c r="AA125" s="14">
        <f t="shared" si="4"/>
        <v>24.312320472371102</v>
      </c>
      <c r="AB125" s="1">
        <v>1.5740000000000001</v>
      </c>
      <c r="AC125" s="22">
        <f t="shared" si="5"/>
        <v>11.838883550420345</v>
      </c>
      <c r="AD125" s="23">
        <v>11.901904800000001</v>
      </c>
    </row>
    <row r="126" spans="1:30" x14ac:dyDescent="0.2">
      <c r="A126" s="1" t="s">
        <v>627</v>
      </c>
      <c r="B126" s="1" t="s">
        <v>706</v>
      </c>
      <c r="C126" s="1" t="s">
        <v>707</v>
      </c>
      <c r="D126" s="1">
        <v>124</v>
      </c>
      <c r="E126" s="1" t="s">
        <v>33</v>
      </c>
      <c r="F126" s="1" t="s">
        <v>708</v>
      </c>
      <c r="G126" s="1" t="s">
        <v>121</v>
      </c>
      <c r="H126" s="1" t="s">
        <v>298</v>
      </c>
      <c r="I126" s="1" t="s">
        <v>36</v>
      </c>
      <c r="J126" s="1" t="s">
        <v>122</v>
      </c>
      <c r="K126" s="1">
        <v>3</v>
      </c>
      <c r="L126" s="1">
        <v>157.80000000000001</v>
      </c>
      <c r="M126" s="1">
        <v>179.3</v>
      </c>
      <c r="N126" s="1">
        <v>62.4</v>
      </c>
      <c r="O126" s="1">
        <v>1862</v>
      </c>
      <c r="P126" s="1">
        <v>1467</v>
      </c>
      <c r="Q126" s="1" t="s">
        <v>407</v>
      </c>
      <c r="R126" s="1" t="s">
        <v>53</v>
      </c>
      <c r="S126" s="1">
        <v>33.356000000000002</v>
      </c>
      <c r="T126" s="1">
        <v>33.655999999999999</v>
      </c>
      <c r="U126" s="1"/>
      <c r="V126" s="1">
        <v>33.655999999999999</v>
      </c>
      <c r="W126" s="1">
        <v>0.78733920000000002</v>
      </c>
      <c r="X126" s="1">
        <v>64.814999999999998</v>
      </c>
      <c r="Z126" s="18">
        <v>64.814999999999998</v>
      </c>
      <c r="AA126" s="14">
        <f t="shared" si="4"/>
        <v>64.807540595961328</v>
      </c>
      <c r="AB126" s="1">
        <v>0.59699999999999998</v>
      </c>
      <c r="AC126" s="22">
        <f t="shared" si="5"/>
        <v>8.3939144898825067</v>
      </c>
      <c r="AD126" s="23">
        <v>8.4522639999999996</v>
      </c>
    </row>
    <row r="127" spans="1:30" x14ac:dyDescent="0.2">
      <c r="A127" s="1" t="s">
        <v>627</v>
      </c>
      <c r="B127" s="1" t="s">
        <v>709</v>
      </c>
      <c r="C127" s="1" t="s">
        <v>710</v>
      </c>
      <c r="D127" s="1">
        <v>125</v>
      </c>
      <c r="E127" s="1" t="s">
        <v>33</v>
      </c>
      <c r="F127" s="1" t="s">
        <v>50</v>
      </c>
      <c r="G127" s="1" t="s">
        <v>123</v>
      </c>
      <c r="H127" s="1" t="s">
        <v>298</v>
      </c>
      <c r="I127" s="1" t="s">
        <v>36</v>
      </c>
      <c r="J127" s="1" t="s">
        <v>124</v>
      </c>
      <c r="K127" s="1">
        <v>3</v>
      </c>
      <c r="L127" s="1">
        <v>158.4</v>
      </c>
      <c r="M127" s="1">
        <v>179.2</v>
      </c>
      <c r="N127" s="1">
        <v>56</v>
      </c>
      <c r="O127" s="1">
        <v>601</v>
      </c>
      <c r="P127" s="1">
        <v>446</v>
      </c>
      <c r="Q127" s="1" t="s">
        <v>322</v>
      </c>
      <c r="R127" s="1" t="s">
        <v>81</v>
      </c>
      <c r="S127" s="1">
        <v>10.86</v>
      </c>
      <c r="T127" s="1">
        <v>10.959</v>
      </c>
      <c r="U127" s="1"/>
      <c r="V127" s="1">
        <v>10.959</v>
      </c>
      <c r="W127" s="1">
        <v>0.74192029999999998</v>
      </c>
      <c r="X127" s="1">
        <v>3.391</v>
      </c>
      <c r="Z127" s="18">
        <v>3.391</v>
      </c>
      <c r="AA127" s="14">
        <f t="shared" si="4"/>
        <v>3.3768825880868922</v>
      </c>
      <c r="AB127" s="1">
        <v>0.17199999999999999</v>
      </c>
      <c r="AC127" s="22">
        <f t="shared" si="5"/>
        <v>9.4427942974374091</v>
      </c>
      <c r="AD127" s="23">
        <v>9.5532161000000002</v>
      </c>
    </row>
    <row r="128" spans="1:30" x14ac:dyDescent="0.2">
      <c r="A128" s="1" t="s">
        <v>627</v>
      </c>
      <c r="B128" s="1" t="s">
        <v>711</v>
      </c>
      <c r="C128" s="1" t="s">
        <v>712</v>
      </c>
      <c r="D128" s="1">
        <v>126</v>
      </c>
      <c r="E128" s="1" t="s">
        <v>33</v>
      </c>
      <c r="F128" s="1" t="s">
        <v>713</v>
      </c>
      <c r="G128" s="1" t="s">
        <v>125</v>
      </c>
      <c r="H128" s="1" t="s">
        <v>298</v>
      </c>
      <c r="I128" s="1" t="s">
        <v>36</v>
      </c>
      <c r="J128" s="1" t="s">
        <v>126</v>
      </c>
      <c r="K128" s="1">
        <v>3</v>
      </c>
      <c r="L128" s="1">
        <v>157.4</v>
      </c>
      <c r="M128" s="1">
        <v>179.4</v>
      </c>
      <c r="N128" s="1">
        <v>65.099999999999994</v>
      </c>
      <c r="O128" s="1">
        <v>3155</v>
      </c>
      <c r="P128" s="1">
        <v>2404</v>
      </c>
      <c r="Q128" s="1" t="s">
        <v>328</v>
      </c>
      <c r="R128" s="1" t="s">
        <v>75</v>
      </c>
      <c r="S128" s="1">
        <v>55.887</v>
      </c>
      <c r="T128" s="1">
        <v>56.365000000000002</v>
      </c>
      <c r="U128" s="1"/>
      <c r="V128" s="1">
        <v>56.365000000000002</v>
      </c>
      <c r="W128" s="1">
        <v>0.76119740000000002</v>
      </c>
      <c r="X128" s="1">
        <v>29.402000000000001</v>
      </c>
      <c r="Z128" s="18">
        <v>29.402000000000001</v>
      </c>
      <c r="AA128" s="14">
        <f t="shared" si="4"/>
        <v>29.401202123952714</v>
      </c>
      <c r="AB128" s="1">
        <v>1.03</v>
      </c>
      <c r="AC128" s="22">
        <f t="shared" si="5"/>
        <v>8.1553048605325795</v>
      </c>
      <c r="AD128" s="23">
        <v>8.2046357000000008</v>
      </c>
    </row>
    <row r="129" spans="1:30" x14ac:dyDescent="0.2">
      <c r="A129" s="1" t="s">
        <v>627</v>
      </c>
      <c r="B129" s="1" t="s">
        <v>714</v>
      </c>
      <c r="C129" s="1" t="s">
        <v>715</v>
      </c>
      <c r="D129" s="1">
        <v>127</v>
      </c>
      <c r="E129" s="1" t="s">
        <v>33</v>
      </c>
      <c r="F129" s="1" t="s">
        <v>716</v>
      </c>
      <c r="G129" s="1" t="s">
        <v>127</v>
      </c>
      <c r="H129" s="1" t="s">
        <v>298</v>
      </c>
      <c r="I129" s="1" t="s">
        <v>36</v>
      </c>
      <c r="J129" s="1" t="s">
        <v>128</v>
      </c>
      <c r="K129" s="1">
        <v>3</v>
      </c>
      <c r="L129" s="1">
        <v>157</v>
      </c>
      <c r="M129" s="1">
        <v>179.8</v>
      </c>
      <c r="N129" s="1">
        <v>68.099999999999994</v>
      </c>
      <c r="O129" s="1">
        <v>5204</v>
      </c>
      <c r="P129" s="1">
        <v>3941</v>
      </c>
      <c r="Q129" s="1" t="s">
        <v>322</v>
      </c>
      <c r="R129" s="1" t="s">
        <v>98</v>
      </c>
      <c r="S129" s="1">
        <v>91.481999999999999</v>
      </c>
      <c r="T129" s="1">
        <v>92.245999999999995</v>
      </c>
      <c r="U129" s="1"/>
      <c r="V129" s="1">
        <v>92.245999999999995</v>
      </c>
      <c r="W129" s="1">
        <v>0.75663760000000002</v>
      </c>
      <c r="X129" s="1">
        <v>23.263999999999999</v>
      </c>
      <c r="Z129" s="18">
        <v>23.263999999999999</v>
      </c>
      <c r="AA129" s="14">
        <f t="shared" si="4"/>
        <v>23.273727566986704</v>
      </c>
      <c r="AB129" s="1">
        <v>1.1499999999999999</v>
      </c>
      <c r="AC129" s="22">
        <f t="shared" si="5"/>
        <v>11.96033021891385</v>
      </c>
      <c r="AD129" s="23">
        <v>12.0265678</v>
      </c>
    </row>
    <row r="130" spans="1:30" x14ac:dyDescent="0.2">
      <c r="A130" s="1" t="s">
        <v>627</v>
      </c>
      <c r="B130" s="1" t="s">
        <v>717</v>
      </c>
      <c r="C130" s="1" t="s">
        <v>718</v>
      </c>
      <c r="D130" s="1">
        <v>128</v>
      </c>
      <c r="E130" s="1" t="s">
        <v>33</v>
      </c>
      <c r="F130" s="1" t="s">
        <v>719</v>
      </c>
      <c r="G130" s="1" t="s">
        <v>129</v>
      </c>
      <c r="H130" s="1" t="s">
        <v>298</v>
      </c>
      <c r="I130" s="1" t="s">
        <v>36</v>
      </c>
      <c r="J130" s="1" t="s">
        <v>130</v>
      </c>
      <c r="K130" s="1">
        <v>3</v>
      </c>
      <c r="L130" s="1">
        <v>157</v>
      </c>
      <c r="M130" s="1">
        <v>179.5</v>
      </c>
      <c r="N130" s="1">
        <v>68.400000000000006</v>
      </c>
      <c r="O130" s="1">
        <v>5271</v>
      </c>
      <c r="P130" s="1">
        <v>3994</v>
      </c>
      <c r="Q130" s="1" t="s">
        <v>357</v>
      </c>
      <c r="R130" s="1" t="s">
        <v>80</v>
      </c>
      <c r="S130" s="1">
        <v>92.611999999999995</v>
      </c>
      <c r="T130" s="1">
        <v>93.385999999999996</v>
      </c>
      <c r="U130" s="1"/>
      <c r="V130" s="1">
        <v>93.385999999999996</v>
      </c>
      <c r="W130" s="1">
        <v>0.75711620000000002</v>
      </c>
      <c r="X130" s="1">
        <v>24.027000000000001</v>
      </c>
      <c r="Z130" s="18">
        <v>24.027000000000001</v>
      </c>
      <c r="AA130" s="14">
        <f t="shared" si="4"/>
        <v>24.037061978097285</v>
      </c>
      <c r="AB130" s="1">
        <v>1.1559999999999999</v>
      </c>
      <c r="AC130" s="22">
        <f t="shared" si="5"/>
        <v>12.045414003130054</v>
      </c>
      <c r="AD130" s="23">
        <v>12.1118957</v>
      </c>
    </row>
    <row r="131" spans="1:30" x14ac:dyDescent="0.2">
      <c r="A131" s="1" t="s">
        <v>627</v>
      </c>
      <c r="B131" s="1" t="s">
        <v>720</v>
      </c>
      <c r="C131" s="1" t="s">
        <v>721</v>
      </c>
      <c r="D131" s="1">
        <v>129</v>
      </c>
      <c r="E131" s="1" t="s">
        <v>33</v>
      </c>
      <c r="F131" s="1" t="s">
        <v>722</v>
      </c>
      <c r="G131" s="1" t="s">
        <v>131</v>
      </c>
      <c r="H131" s="1" t="s">
        <v>298</v>
      </c>
      <c r="I131" s="1" t="s">
        <v>36</v>
      </c>
      <c r="J131" s="1" t="s">
        <v>132</v>
      </c>
      <c r="K131" s="1">
        <v>3</v>
      </c>
      <c r="L131" s="1">
        <v>157</v>
      </c>
      <c r="M131" s="1">
        <v>179.5</v>
      </c>
      <c r="N131" s="1">
        <v>67.099999999999994</v>
      </c>
      <c r="O131" s="1">
        <v>4348</v>
      </c>
      <c r="P131" s="1">
        <v>3440</v>
      </c>
      <c r="Q131" s="1" t="s">
        <v>357</v>
      </c>
      <c r="R131" s="1" t="s">
        <v>54</v>
      </c>
      <c r="S131" s="1">
        <v>76.543000000000006</v>
      </c>
      <c r="T131" s="1">
        <v>77.209000000000003</v>
      </c>
      <c r="U131" s="1"/>
      <c r="V131" s="1">
        <v>77.209000000000003</v>
      </c>
      <c r="W131" s="1">
        <v>0.79025190000000001</v>
      </c>
      <c r="X131" s="1">
        <v>68.704999999999998</v>
      </c>
      <c r="Z131" s="18">
        <v>68.704999999999998</v>
      </c>
      <c r="AA131" s="14">
        <f t="shared" si="4"/>
        <v>68.710316567100904</v>
      </c>
      <c r="AB131" s="1">
        <v>1.2729999999999999</v>
      </c>
      <c r="AC131" s="22">
        <f t="shared" si="5"/>
        <v>9.0419894861273598</v>
      </c>
      <c r="AD131" s="23">
        <v>9.0934957000000001</v>
      </c>
    </row>
    <row r="132" spans="1:30" x14ac:dyDescent="0.2">
      <c r="A132" s="1" t="s">
        <v>627</v>
      </c>
      <c r="B132" s="1" t="s">
        <v>723</v>
      </c>
      <c r="C132" s="1" t="s">
        <v>724</v>
      </c>
      <c r="D132" s="1">
        <v>130</v>
      </c>
      <c r="E132" s="1" t="s">
        <v>33</v>
      </c>
      <c r="F132" s="1" t="s">
        <v>725</v>
      </c>
      <c r="G132" s="1" t="s">
        <v>133</v>
      </c>
      <c r="H132" s="1" t="s">
        <v>298</v>
      </c>
      <c r="I132" s="1" t="s">
        <v>36</v>
      </c>
      <c r="J132" s="1" t="s">
        <v>134</v>
      </c>
      <c r="K132" s="1">
        <v>3</v>
      </c>
      <c r="L132" s="1">
        <v>157</v>
      </c>
      <c r="M132" s="1">
        <v>179.5</v>
      </c>
      <c r="N132" s="1">
        <v>65.8</v>
      </c>
      <c r="O132" s="1">
        <v>3771</v>
      </c>
      <c r="P132" s="1">
        <v>2826</v>
      </c>
      <c r="Q132" s="1" t="s">
        <v>357</v>
      </c>
      <c r="R132" s="1" t="s">
        <v>54</v>
      </c>
      <c r="S132" s="1">
        <v>66.36</v>
      </c>
      <c r="T132" s="1">
        <v>66.914000000000001</v>
      </c>
      <c r="U132" s="1"/>
      <c r="V132" s="1">
        <v>66.914000000000001</v>
      </c>
      <c r="W132" s="1">
        <v>0.74868080000000004</v>
      </c>
      <c r="X132" s="1">
        <v>12.552</v>
      </c>
      <c r="Z132" s="18">
        <v>12.552</v>
      </c>
      <c r="AA132" s="14">
        <f t="shared" si="4"/>
        <v>12.554296600097903</v>
      </c>
      <c r="AB132" s="1">
        <v>1.1870000000000001</v>
      </c>
      <c r="AC132" s="22">
        <f t="shared" si="5"/>
        <v>8.4028307888105864</v>
      </c>
      <c r="AD132" s="23">
        <v>8.4519774999999999</v>
      </c>
    </row>
    <row r="133" spans="1:30" x14ac:dyDescent="0.2">
      <c r="A133" s="1" t="s">
        <v>627</v>
      </c>
      <c r="B133" s="1" t="s">
        <v>726</v>
      </c>
      <c r="C133" s="1" t="s">
        <v>727</v>
      </c>
      <c r="D133" s="1">
        <v>131</v>
      </c>
      <c r="E133" s="1" t="s">
        <v>33</v>
      </c>
      <c r="F133" s="1" t="s">
        <v>728</v>
      </c>
      <c r="G133" s="1" t="s">
        <v>135</v>
      </c>
      <c r="H133" s="1" t="s">
        <v>298</v>
      </c>
      <c r="I133" s="1" t="s">
        <v>36</v>
      </c>
      <c r="J133" s="1" t="s">
        <v>136</v>
      </c>
      <c r="K133" s="1">
        <v>3</v>
      </c>
      <c r="L133" s="1">
        <v>157</v>
      </c>
      <c r="M133" s="1">
        <v>179.5</v>
      </c>
      <c r="N133" s="1">
        <v>67.599999999999994</v>
      </c>
      <c r="O133" s="1">
        <v>4835</v>
      </c>
      <c r="P133" s="1">
        <v>3624</v>
      </c>
      <c r="Q133" s="1" t="s">
        <v>327</v>
      </c>
      <c r="R133" s="1" t="s">
        <v>81</v>
      </c>
      <c r="S133" s="1">
        <v>84.69</v>
      </c>
      <c r="T133" s="1">
        <v>85.394999999999996</v>
      </c>
      <c r="U133" s="1"/>
      <c r="V133" s="1">
        <v>85.394999999999996</v>
      </c>
      <c r="W133" s="1">
        <v>0.748695</v>
      </c>
      <c r="X133" s="1">
        <v>12.491</v>
      </c>
      <c r="Z133" s="18">
        <v>12.491</v>
      </c>
      <c r="AA133" s="14">
        <f t="shared" si="4"/>
        <v>12.498717873549346</v>
      </c>
      <c r="AB133" s="1">
        <v>1.4990000000000001</v>
      </c>
      <c r="AC133" s="22">
        <f t="shared" si="5"/>
        <v>8.4936792788574831</v>
      </c>
      <c r="AD133" s="23">
        <v>8.541245</v>
      </c>
    </row>
    <row r="134" spans="1:30" x14ac:dyDescent="0.2">
      <c r="A134" s="1" t="s">
        <v>627</v>
      </c>
      <c r="B134" s="1" t="s">
        <v>729</v>
      </c>
      <c r="C134" s="1" t="s">
        <v>730</v>
      </c>
      <c r="D134" s="1">
        <v>132</v>
      </c>
      <c r="E134" s="1" t="s">
        <v>33</v>
      </c>
      <c r="F134" s="1" t="s">
        <v>731</v>
      </c>
      <c r="G134" s="1" t="s">
        <v>137</v>
      </c>
      <c r="H134" s="1" t="s">
        <v>298</v>
      </c>
      <c r="I134" s="1" t="s">
        <v>36</v>
      </c>
      <c r="J134" s="1" t="s">
        <v>138</v>
      </c>
      <c r="K134" s="1">
        <v>3</v>
      </c>
      <c r="L134" s="1">
        <v>156.9</v>
      </c>
      <c r="M134" s="1">
        <v>179.5</v>
      </c>
      <c r="N134" s="1">
        <v>67.099999999999994</v>
      </c>
      <c r="O134" s="1">
        <v>4580</v>
      </c>
      <c r="P134" s="1">
        <v>3443</v>
      </c>
      <c r="Q134" s="1" t="s">
        <v>357</v>
      </c>
      <c r="R134" s="1" t="s">
        <v>54</v>
      </c>
      <c r="S134" s="1">
        <v>80.331000000000003</v>
      </c>
      <c r="T134" s="1">
        <v>81</v>
      </c>
      <c r="U134" s="1"/>
      <c r="V134" s="1">
        <v>81</v>
      </c>
      <c r="W134" s="1">
        <v>0.75095880000000004</v>
      </c>
      <c r="X134" s="1">
        <v>15.599</v>
      </c>
      <c r="Z134" s="18">
        <v>15.599</v>
      </c>
      <c r="AA134" s="14">
        <f t="shared" ref="AA134:AA151" si="10">Z134+(3.2-((V134*$Z$219+$Z$220)))</f>
        <v>15.605428630715132</v>
      </c>
      <c r="AB134" s="1">
        <v>1.079</v>
      </c>
      <c r="AC134" s="22">
        <f t="shared" ref="AC134:AC151" si="11">(($AC$219*V134)+$AC$220)/AB134/10</f>
        <v>11.192004039503043</v>
      </c>
      <c r="AD134" s="23">
        <v>11.2551606</v>
      </c>
    </row>
    <row r="135" spans="1:30" x14ac:dyDescent="0.2">
      <c r="A135" s="1" t="s">
        <v>627</v>
      </c>
      <c r="B135" s="1" t="s">
        <v>732</v>
      </c>
      <c r="C135" s="1" t="s">
        <v>733</v>
      </c>
      <c r="D135" s="1">
        <v>133</v>
      </c>
      <c r="E135" s="1" t="s">
        <v>33</v>
      </c>
      <c r="F135" s="1" t="s">
        <v>734</v>
      </c>
      <c r="G135" s="1" t="s">
        <v>139</v>
      </c>
      <c r="H135" s="1" t="s">
        <v>298</v>
      </c>
      <c r="I135" s="1" t="s">
        <v>36</v>
      </c>
      <c r="J135" s="1" t="s">
        <v>140</v>
      </c>
      <c r="K135" s="1">
        <v>3</v>
      </c>
      <c r="L135" s="1">
        <v>157</v>
      </c>
      <c r="M135" s="1">
        <v>179.7</v>
      </c>
      <c r="N135" s="1">
        <v>69.099999999999994</v>
      </c>
      <c r="O135" s="1">
        <v>6044</v>
      </c>
      <c r="P135" s="1">
        <v>4544</v>
      </c>
      <c r="Q135" s="1" t="s">
        <v>357</v>
      </c>
      <c r="R135" s="1" t="s">
        <v>80</v>
      </c>
      <c r="S135" s="1">
        <v>105.366</v>
      </c>
      <c r="T135" s="1">
        <v>106.244</v>
      </c>
      <c r="U135" s="1"/>
      <c r="V135" s="1">
        <v>106.244</v>
      </c>
      <c r="W135" s="1">
        <v>0.75096790000000002</v>
      </c>
      <c r="X135" s="1">
        <v>15.609</v>
      </c>
      <c r="Z135" s="18">
        <v>15.609</v>
      </c>
      <c r="AA135" s="14">
        <f t="shared" si="10"/>
        <v>15.622833783412942</v>
      </c>
      <c r="AB135" s="1">
        <v>1.429</v>
      </c>
      <c r="AC135" s="22">
        <f t="shared" si="11"/>
        <v>11.086955901850224</v>
      </c>
      <c r="AD135" s="23">
        <v>11.1470664</v>
      </c>
    </row>
    <row r="136" spans="1:30" x14ac:dyDescent="0.2">
      <c r="A136" s="1" t="s">
        <v>627</v>
      </c>
      <c r="B136" s="1" t="s">
        <v>735</v>
      </c>
      <c r="C136" s="1" t="s">
        <v>736</v>
      </c>
      <c r="D136" s="1">
        <v>134</v>
      </c>
      <c r="E136" s="1" t="s">
        <v>33</v>
      </c>
      <c r="F136" s="1" t="s">
        <v>737</v>
      </c>
      <c r="G136" s="1" t="s">
        <v>141</v>
      </c>
      <c r="H136" s="1" t="s">
        <v>298</v>
      </c>
      <c r="I136" s="1" t="s">
        <v>36</v>
      </c>
      <c r="J136" s="1" t="s">
        <v>142</v>
      </c>
      <c r="K136" s="1">
        <v>3</v>
      </c>
      <c r="L136" s="1">
        <v>157.30000000000001</v>
      </c>
      <c r="M136" s="1">
        <v>180.2</v>
      </c>
      <c r="N136" s="1">
        <v>71.099999999999994</v>
      </c>
      <c r="O136" s="1">
        <v>9676</v>
      </c>
      <c r="P136" s="1">
        <v>7454</v>
      </c>
      <c r="Q136" s="1" t="s">
        <v>325</v>
      </c>
      <c r="R136" s="1" t="s">
        <v>54</v>
      </c>
      <c r="S136" s="1">
        <v>165.066</v>
      </c>
      <c r="T136" s="1">
        <v>166.44900000000001</v>
      </c>
      <c r="U136" s="1"/>
      <c r="V136" s="1">
        <v>166.44900000000001</v>
      </c>
      <c r="W136" s="1">
        <v>0.76959489999999997</v>
      </c>
      <c r="X136" s="1">
        <v>40.835000000000001</v>
      </c>
      <c r="Z136" s="18">
        <v>40.835000000000001</v>
      </c>
      <c r="AA136" s="14">
        <f t="shared" si="10"/>
        <v>40.866494503511646</v>
      </c>
      <c r="AB136" s="1">
        <v>1.81</v>
      </c>
      <c r="AC136" s="22">
        <f t="shared" si="11"/>
        <v>13.716836723304169</v>
      </c>
      <c r="AD136" s="23">
        <v>13.7877005</v>
      </c>
    </row>
    <row r="137" spans="1:30" x14ac:dyDescent="0.2">
      <c r="A137" s="1" t="s">
        <v>627</v>
      </c>
      <c r="B137" s="1" t="s">
        <v>738</v>
      </c>
      <c r="C137" s="1" t="s">
        <v>739</v>
      </c>
      <c r="D137" s="1">
        <v>135</v>
      </c>
      <c r="E137" s="1" t="s">
        <v>33</v>
      </c>
      <c r="F137" s="1" t="s">
        <v>740</v>
      </c>
      <c r="G137" s="1" t="s">
        <v>143</v>
      </c>
      <c r="H137" s="1" t="s">
        <v>298</v>
      </c>
      <c r="I137" s="1" t="s">
        <v>36</v>
      </c>
      <c r="J137" s="1" t="s">
        <v>144</v>
      </c>
      <c r="K137" s="1">
        <v>3</v>
      </c>
      <c r="L137" s="1">
        <v>157.5</v>
      </c>
      <c r="M137" s="1">
        <v>180.3</v>
      </c>
      <c r="N137" s="1">
        <v>67.400000000000006</v>
      </c>
      <c r="O137" s="1">
        <v>4949</v>
      </c>
      <c r="P137" s="1">
        <v>3813</v>
      </c>
      <c r="Q137" s="1" t="s">
        <v>394</v>
      </c>
      <c r="R137" s="1" t="s">
        <v>46</v>
      </c>
      <c r="S137" s="1">
        <v>84.941000000000003</v>
      </c>
      <c r="T137" s="1">
        <v>85.665999999999997</v>
      </c>
      <c r="U137" s="1"/>
      <c r="V137" s="1">
        <v>85.665999999999997</v>
      </c>
      <c r="W137" s="1">
        <v>0.76952129999999996</v>
      </c>
      <c r="X137" s="1">
        <v>40.732999999999997</v>
      </c>
      <c r="Z137" s="18">
        <v>40.732999999999997</v>
      </c>
      <c r="AA137" s="14">
        <f t="shared" si="10"/>
        <v>40.740797369523875</v>
      </c>
      <c r="AB137" s="1">
        <v>0.59299999999999997</v>
      </c>
      <c r="AC137" s="22">
        <f t="shared" si="11"/>
        <v>21.538728110098027</v>
      </c>
      <c r="AD137" s="23">
        <v>21.6592588</v>
      </c>
    </row>
    <row r="138" spans="1:30" x14ac:dyDescent="0.2">
      <c r="A138" s="1" t="s">
        <v>627</v>
      </c>
      <c r="B138" s="1" t="s">
        <v>741</v>
      </c>
      <c r="C138" s="1" t="s">
        <v>742</v>
      </c>
      <c r="D138" s="1">
        <v>136</v>
      </c>
      <c r="E138" s="1" t="s">
        <v>33</v>
      </c>
      <c r="F138" s="1" t="s">
        <v>50</v>
      </c>
      <c r="G138" s="1" t="s">
        <v>145</v>
      </c>
      <c r="H138" s="1" t="s">
        <v>298</v>
      </c>
      <c r="I138" s="1" t="s">
        <v>36</v>
      </c>
      <c r="J138" s="1" t="s">
        <v>146</v>
      </c>
      <c r="K138" s="1">
        <v>3</v>
      </c>
      <c r="L138" s="1">
        <v>157.30000000000001</v>
      </c>
      <c r="M138" s="1">
        <v>179.3</v>
      </c>
      <c r="N138" s="1">
        <v>63.9</v>
      </c>
      <c r="O138" s="1">
        <v>2661</v>
      </c>
      <c r="P138" s="1">
        <v>1975</v>
      </c>
      <c r="Q138" s="1" t="s">
        <v>407</v>
      </c>
      <c r="R138" s="1" t="s">
        <v>743</v>
      </c>
      <c r="S138" s="1">
        <v>47.433</v>
      </c>
      <c r="T138" s="1">
        <v>47.825000000000003</v>
      </c>
      <c r="U138" s="1"/>
      <c r="V138" s="1">
        <v>47.825000000000003</v>
      </c>
      <c r="W138" s="1">
        <v>0.74178200000000005</v>
      </c>
      <c r="X138" s="1">
        <v>3.1640000000000001</v>
      </c>
      <c r="Z138" s="18">
        <v>3.1640000000000001</v>
      </c>
      <c r="AA138" s="14">
        <f t="shared" si="10"/>
        <v>3.1606969740541504</v>
      </c>
      <c r="AB138" s="1">
        <v>0.74099999999999999</v>
      </c>
      <c r="AC138" s="22">
        <f t="shared" si="11"/>
        <v>9.6161471090863859</v>
      </c>
      <c r="AD138" s="23">
        <v>9.6766594999999995</v>
      </c>
    </row>
    <row r="139" spans="1:30" x14ac:dyDescent="0.2">
      <c r="A139" s="1" t="s">
        <v>627</v>
      </c>
      <c r="B139" s="1" t="s">
        <v>744</v>
      </c>
      <c r="C139" s="1" t="s">
        <v>745</v>
      </c>
      <c r="D139" s="1">
        <v>137</v>
      </c>
      <c r="E139" s="1" t="s">
        <v>33</v>
      </c>
      <c r="F139" s="1" t="s">
        <v>34</v>
      </c>
      <c r="G139" s="1" t="s">
        <v>147</v>
      </c>
      <c r="H139" s="1" t="s">
        <v>298</v>
      </c>
      <c r="I139" s="1" t="s">
        <v>36</v>
      </c>
      <c r="J139" s="1" t="s">
        <v>148</v>
      </c>
      <c r="K139" s="1">
        <v>3</v>
      </c>
      <c r="L139" s="1">
        <v>281.7</v>
      </c>
      <c r="M139" s="1">
        <v>298.7</v>
      </c>
      <c r="N139" s="1">
        <v>29.2</v>
      </c>
      <c r="T139" s="1">
        <v>0.192</v>
      </c>
      <c r="U139" s="1"/>
      <c r="V139" s="1">
        <v>0.192</v>
      </c>
      <c r="AA139" s="14"/>
      <c r="AB139" s="1"/>
      <c r="AC139" s="22"/>
      <c r="AD139" s="23"/>
    </row>
    <row r="140" spans="1:30" x14ac:dyDescent="0.2">
      <c r="A140" s="1" t="s">
        <v>627</v>
      </c>
      <c r="B140" s="1" t="s">
        <v>746</v>
      </c>
      <c r="C140" s="1" t="s">
        <v>747</v>
      </c>
      <c r="D140" s="1">
        <v>138</v>
      </c>
      <c r="E140" s="1" t="s">
        <v>33</v>
      </c>
      <c r="F140" s="1" t="s">
        <v>68</v>
      </c>
      <c r="G140" s="1" t="s">
        <v>149</v>
      </c>
      <c r="H140" s="1" t="s">
        <v>298</v>
      </c>
      <c r="I140" s="1" t="s">
        <v>36</v>
      </c>
      <c r="J140" s="1" t="s">
        <v>150</v>
      </c>
      <c r="K140" s="1">
        <v>3</v>
      </c>
      <c r="L140" s="1">
        <v>156.9</v>
      </c>
      <c r="M140" s="1">
        <v>179.7</v>
      </c>
      <c r="N140" s="1">
        <v>68.099999999999994</v>
      </c>
      <c r="O140" s="1">
        <v>5325</v>
      </c>
      <c r="P140" s="1">
        <v>3973</v>
      </c>
      <c r="Q140" s="1" t="s">
        <v>321</v>
      </c>
      <c r="R140" s="1" t="s">
        <v>75</v>
      </c>
      <c r="S140" s="1">
        <v>92.763999999999996</v>
      </c>
      <c r="T140" s="1">
        <v>93.534000000000006</v>
      </c>
      <c r="U140" s="1"/>
      <c r="V140" s="1">
        <v>93.534000000000006</v>
      </c>
      <c r="W140" s="1">
        <v>0.7454191</v>
      </c>
      <c r="X140" s="1">
        <v>8.0950000000000006</v>
      </c>
      <c r="Z140" s="18">
        <v>8.0950000000000006</v>
      </c>
      <c r="AA140" s="14">
        <f t="shared" si="10"/>
        <v>8.1051053928730461</v>
      </c>
      <c r="AB140" s="1">
        <v>1.365</v>
      </c>
      <c r="AC140" s="22">
        <f t="shared" si="11"/>
        <v>10.217277795510114</v>
      </c>
      <c r="AD140" s="23">
        <v>10.273707</v>
      </c>
    </row>
    <row r="141" spans="1:30" x14ac:dyDescent="0.2">
      <c r="A141" s="1" t="s">
        <v>627</v>
      </c>
      <c r="B141" s="1" t="s">
        <v>748</v>
      </c>
      <c r="C141" s="1" t="s">
        <v>749</v>
      </c>
      <c r="D141" s="1">
        <v>139</v>
      </c>
      <c r="E141" s="1" t="s">
        <v>33</v>
      </c>
      <c r="F141" s="1" t="s">
        <v>750</v>
      </c>
      <c r="G141" s="1" t="s">
        <v>151</v>
      </c>
      <c r="H141" s="1" t="s">
        <v>298</v>
      </c>
      <c r="I141" s="1" t="s">
        <v>36</v>
      </c>
      <c r="J141" s="1" t="s">
        <v>152</v>
      </c>
      <c r="K141" s="1">
        <v>3</v>
      </c>
      <c r="L141" s="1">
        <v>157.19999999999999</v>
      </c>
      <c r="M141" s="1">
        <v>179.5</v>
      </c>
      <c r="N141" s="1">
        <v>66.099999999999994</v>
      </c>
      <c r="O141" s="1">
        <v>3693</v>
      </c>
      <c r="P141" s="1">
        <v>2776</v>
      </c>
      <c r="Q141" s="1" t="s">
        <v>325</v>
      </c>
      <c r="R141" s="1" t="s">
        <v>54</v>
      </c>
      <c r="S141" s="1">
        <v>65.236000000000004</v>
      </c>
      <c r="T141" s="1">
        <v>65.778999999999996</v>
      </c>
      <c r="U141" s="1"/>
      <c r="V141" s="1">
        <v>65.778999999999996</v>
      </c>
      <c r="W141" s="1">
        <v>0.75104970000000004</v>
      </c>
      <c r="X141" s="1">
        <v>15.776999999999999</v>
      </c>
      <c r="Z141" s="18">
        <v>15.776999999999999</v>
      </c>
      <c r="AA141" s="14">
        <f t="shared" si="10"/>
        <v>15.778963655702718</v>
      </c>
      <c r="AB141" s="1">
        <v>1.218</v>
      </c>
      <c r="AC141" s="22">
        <f t="shared" si="11"/>
        <v>8.0499075908832385</v>
      </c>
      <c r="AD141" s="23">
        <v>8.0971431000000003</v>
      </c>
    </row>
    <row r="142" spans="1:30" x14ac:dyDescent="0.2">
      <c r="A142" s="1" t="s">
        <v>627</v>
      </c>
      <c r="B142" s="1" t="s">
        <v>751</v>
      </c>
      <c r="C142" s="1" t="s">
        <v>752</v>
      </c>
      <c r="D142" s="1">
        <v>140</v>
      </c>
      <c r="E142" s="1" t="s">
        <v>33</v>
      </c>
      <c r="F142" s="1" t="s">
        <v>753</v>
      </c>
      <c r="G142" s="1" t="s">
        <v>153</v>
      </c>
      <c r="H142" s="1" t="s">
        <v>298</v>
      </c>
      <c r="I142" s="1" t="s">
        <v>36</v>
      </c>
      <c r="J142" s="1" t="s">
        <v>154</v>
      </c>
      <c r="K142" s="1">
        <v>3</v>
      </c>
      <c r="L142" s="1">
        <v>157.19999999999999</v>
      </c>
      <c r="M142" s="1">
        <v>179.7</v>
      </c>
      <c r="N142" s="1">
        <v>66.900000000000006</v>
      </c>
      <c r="O142" s="1">
        <v>4459</v>
      </c>
      <c r="P142" s="1">
        <v>3447</v>
      </c>
      <c r="Q142" s="1" t="s">
        <v>327</v>
      </c>
      <c r="R142" s="1" t="s">
        <v>80</v>
      </c>
      <c r="S142" s="1">
        <v>78.069999999999993</v>
      </c>
      <c r="T142" s="1">
        <v>78.733999999999995</v>
      </c>
      <c r="U142" s="1"/>
      <c r="V142" s="1">
        <v>78.733999999999995</v>
      </c>
      <c r="W142" s="1">
        <v>0.77243810000000002</v>
      </c>
      <c r="X142" s="1">
        <v>44.610999999999997</v>
      </c>
      <c r="Z142" s="18">
        <v>44.610999999999997</v>
      </c>
      <c r="AA142" s="14">
        <f t="shared" si="10"/>
        <v>44.616763915297078</v>
      </c>
      <c r="AB142" s="1">
        <v>1.389</v>
      </c>
      <c r="AC142" s="22">
        <f t="shared" si="11"/>
        <v>8.4507011271238621</v>
      </c>
      <c r="AD142" s="23">
        <v>8.4986239999999995</v>
      </c>
    </row>
    <row r="143" spans="1:30" x14ac:dyDescent="0.2">
      <c r="A143" s="1" t="s">
        <v>627</v>
      </c>
      <c r="B143" s="1" t="s">
        <v>754</v>
      </c>
      <c r="C143" s="1" t="s">
        <v>755</v>
      </c>
      <c r="D143" s="1">
        <v>141</v>
      </c>
      <c r="E143" s="1" t="s">
        <v>33</v>
      </c>
      <c r="F143" s="1" t="s">
        <v>756</v>
      </c>
      <c r="G143" s="1" t="s">
        <v>156</v>
      </c>
      <c r="H143" s="1" t="s">
        <v>298</v>
      </c>
      <c r="I143" s="1" t="s">
        <v>36</v>
      </c>
      <c r="J143" s="1" t="s">
        <v>157</v>
      </c>
      <c r="K143" s="1">
        <v>3</v>
      </c>
      <c r="L143" s="1">
        <v>157</v>
      </c>
      <c r="M143" s="1">
        <v>179.5</v>
      </c>
      <c r="N143" s="1">
        <v>67.599999999999994</v>
      </c>
      <c r="O143" s="1">
        <v>4881</v>
      </c>
      <c r="P143" s="1">
        <v>3659</v>
      </c>
      <c r="Q143" s="1" t="s">
        <v>357</v>
      </c>
      <c r="R143" s="1" t="s">
        <v>54</v>
      </c>
      <c r="S143" s="1">
        <v>85.938000000000002</v>
      </c>
      <c r="T143" s="1">
        <v>86.655000000000001</v>
      </c>
      <c r="U143" s="1"/>
      <c r="V143" s="1">
        <v>86.655000000000001</v>
      </c>
      <c r="W143" s="1">
        <v>0.74879399999999996</v>
      </c>
      <c r="X143" s="1">
        <v>12.759</v>
      </c>
      <c r="Z143" s="18">
        <v>12.759</v>
      </c>
      <c r="AA143" s="14">
        <f t="shared" si="10"/>
        <v>12.767087485829462</v>
      </c>
      <c r="AB143" s="1">
        <v>1.08</v>
      </c>
      <c r="AC143" s="22">
        <f t="shared" si="11"/>
        <v>11.963010482181078</v>
      </c>
      <c r="AD143" s="23">
        <v>12.0298675</v>
      </c>
    </row>
    <row r="144" spans="1:30" x14ac:dyDescent="0.2">
      <c r="A144" s="1" t="s">
        <v>627</v>
      </c>
      <c r="B144" s="1" t="s">
        <v>757</v>
      </c>
      <c r="C144" s="1" t="s">
        <v>758</v>
      </c>
      <c r="D144" s="1">
        <v>142</v>
      </c>
      <c r="E144" s="1" t="s">
        <v>33</v>
      </c>
      <c r="F144" s="1" t="s">
        <v>759</v>
      </c>
      <c r="G144" s="1" t="s">
        <v>159</v>
      </c>
      <c r="H144" s="1" t="s">
        <v>298</v>
      </c>
      <c r="I144" s="1" t="s">
        <v>36</v>
      </c>
      <c r="J144" s="1" t="s">
        <v>160</v>
      </c>
      <c r="K144" s="1">
        <v>3</v>
      </c>
      <c r="L144" s="1">
        <v>157.69999999999999</v>
      </c>
      <c r="M144" s="1">
        <v>179.7</v>
      </c>
      <c r="N144" s="1">
        <v>64.400000000000006</v>
      </c>
      <c r="O144" s="1">
        <v>2785</v>
      </c>
      <c r="P144" s="1">
        <v>2111</v>
      </c>
      <c r="Q144" s="1" t="s">
        <v>325</v>
      </c>
      <c r="R144" s="1" t="s">
        <v>54</v>
      </c>
      <c r="S144" s="1">
        <v>49.655000000000001</v>
      </c>
      <c r="T144" s="1">
        <v>50.076000000000001</v>
      </c>
      <c r="U144" s="1"/>
      <c r="V144" s="1">
        <v>50.076000000000001</v>
      </c>
      <c r="W144" s="1">
        <v>0.75749710000000003</v>
      </c>
      <c r="X144" s="1">
        <v>24.422999999999998</v>
      </c>
      <c r="Z144" s="18">
        <v>24.422999999999998</v>
      </c>
      <c r="AA144" s="14">
        <f t="shared" si="10"/>
        <v>24.420357289326006</v>
      </c>
      <c r="AB144" s="1">
        <v>0.873</v>
      </c>
      <c r="AC144" s="22">
        <f t="shared" si="11"/>
        <v>8.5469359623673</v>
      </c>
      <c r="AD144" s="23">
        <v>8.6001232000000005</v>
      </c>
    </row>
    <row r="145" spans="1:30" x14ac:dyDescent="0.2">
      <c r="A145" s="1" t="s">
        <v>627</v>
      </c>
      <c r="B145" s="1" t="s">
        <v>760</v>
      </c>
      <c r="C145" s="1" t="s">
        <v>761</v>
      </c>
      <c r="D145" s="1">
        <v>143</v>
      </c>
      <c r="E145" s="1" t="s">
        <v>33</v>
      </c>
      <c r="F145" s="1" t="s">
        <v>762</v>
      </c>
      <c r="G145" s="1" t="s">
        <v>161</v>
      </c>
      <c r="H145" s="1" t="s">
        <v>298</v>
      </c>
      <c r="I145" s="1" t="s">
        <v>36</v>
      </c>
      <c r="J145" s="1" t="s">
        <v>162</v>
      </c>
      <c r="K145" s="1">
        <v>3</v>
      </c>
      <c r="L145" s="1">
        <v>157.9</v>
      </c>
      <c r="M145" s="1">
        <v>179.9</v>
      </c>
      <c r="N145" s="1">
        <v>65.099999999999994</v>
      </c>
      <c r="O145" s="1">
        <v>3483</v>
      </c>
      <c r="P145" s="1">
        <v>2780</v>
      </c>
      <c r="Q145" s="1" t="s">
        <v>327</v>
      </c>
      <c r="R145" s="1" t="s">
        <v>81</v>
      </c>
      <c r="S145" s="1">
        <v>60.773000000000003</v>
      </c>
      <c r="T145" s="1">
        <v>61.311999999999998</v>
      </c>
      <c r="U145" s="1"/>
      <c r="V145" s="1">
        <v>61.311999999999998</v>
      </c>
      <c r="W145" s="1">
        <v>0.79755659999999995</v>
      </c>
      <c r="X145" s="1">
        <v>78.644999999999996</v>
      </c>
      <c r="Z145" s="18">
        <v>78.644999999999996</v>
      </c>
      <c r="AA145" s="14">
        <f t="shared" si="10"/>
        <v>78.645653292166784</v>
      </c>
      <c r="AB145" s="1">
        <v>1.1859999999999999</v>
      </c>
      <c r="AC145" s="22">
        <f t="shared" si="11"/>
        <v>7.7050507738480034</v>
      </c>
      <c r="AD145" s="23">
        <v>7.7508188999999996</v>
      </c>
    </row>
    <row r="146" spans="1:30" x14ac:dyDescent="0.2">
      <c r="A146" s="1" t="s">
        <v>627</v>
      </c>
      <c r="B146" s="1" t="s">
        <v>763</v>
      </c>
      <c r="C146" s="1" t="s">
        <v>764</v>
      </c>
      <c r="D146" s="1">
        <v>144</v>
      </c>
      <c r="E146" s="1" t="s">
        <v>33</v>
      </c>
      <c r="F146" s="1" t="s">
        <v>765</v>
      </c>
      <c r="G146" s="1" t="s">
        <v>163</v>
      </c>
      <c r="H146" s="1" t="s">
        <v>298</v>
      </c>
      <c r="I146" s="1" t="s">
        <v>36</v>
      </c>
      <c r="J146" s="1" t="s">
        <v>164</v>
      </c>
      <c r="K146" s="1">
        <v>3</v>
      </c>
      <c r="L146" s="1">
        <v>157.5</v>
      </c>
      <c r="M146" s="1">
        <v>180</v>
      </c>
      <c r="N146" s="1">
        <v>67.900000000000006</v>
      </c>
      <c r="O146" s="1">
        <v>4861</v>
      </c>
      <c r="P146" s="1">
        <v>3667</v>
      </c>
      <c r="Q146" s="1" t="s">
        <v>357</v>
      </c>
      <c r="R146" s="1" t="s">
        <v>54</v>
      </c>
      <c r="S146" s="1">
        <v>85.546000000000006</v>
      </c>
      <c r="T146" s="1">
        <v>86.257000000000005</v>
      </c>
      <c r="U146" s="1"/>
      <c r="V146" s="1">
        <v>86.257000000000005</v>
      </c>
      <c r="W146" s="1">
        <v>0.75368349999999995</v>
      </c>
      <c r="X146" s="1">
        <v>19.338999999999999</v>
      </c>
      <c r="Z146" s="18">
        <v>19.338999999999999</v>
      </c>
      <c r="AA146" s="14">
        <f t="shared" si="10"/>
        <v>19.346970735283836</v>
      </c>
      <c r="AB146" s="1">
        <v>1.0669999999999999</v>
      </c>
      <c r="AC146" s="22">
        <f t="shared" si="11"/>
        <v>12.053101176430156</v>
      </c>
      <c r="AD146" s="23">
        <v>12.120529400000001</v>
      </c>
    </row>
    <row r="147" spans="1:30" x14ac:dyDescent="0.2">
      <c r="A147" s="1" t="s">
        <v>627</v>
      </c>
      <c r="B147" s="1" t="s">
        <v>766</v>
      </c>
      <c r="C147" s="1" t="s">
        <v>767</v>
      </c>
      <c r="D147" s="1">
        <v>145</v>
      </c>
      <c r="E147" s="1" t="s">
        <v>33</v>
      </c>
      <c r="F147" s="1" t="s">
        <v>50</v>
      </c>
      <c r="G147" s="1" t="s">
        <v>165</v>
      </c>
      <c r="H147" s="1" t="s">
        <v>298</v>
      </c>
      <c r="I147" s="1" t="s">
        <v>36</v>
      </c>
      <c r="J147" s="1" t="s">
        <v>166</v>
      </c>
      <c r="K147" s="1">
        <v>3</v>
      </c>
      <c r="L147" s="1">
        <v>158.6</v>
      </c>
      <c r="M147" s="1">
        <v>179.6</v>
      </c>
      <c r="N147" s="1">
        <v>58.9</v>
      </c>
      <c r="O147" s="1">
        <v>945</v>
      </c>
      <c r="P147" s="1">
        <v>701</v>
      </c>
      <c r="Q147" s="1" t="s">
        <v>325</v>
      </c>
      <c r="R147" s="1" t="s">
        <v>54</v>
      </c>
      <c r="S147" s="1">
        <v>17.087</v>
      </c>
      <c r="T147" s="1">
        <v>17.233000000000001</v>
      </c>
      <c r="U147" s="1"/>
      <c r="V147" s="1">
        <v>17.233000000000001</v>
      </c>
      <c r="W147" s="1">
        <v>0.74176019999999998</v>
      </c>
      <c r="X147" s="1">
        <v>3.1669999999999998</v>
      </c>
      <c r="Z147" s="18">
        <v>3.1669999999999998</v>
      </c>
      <c r="AA147" s="14">
        <f t="shared" si="10"/>
        <v>3.1547230225674046</v>
      </c>
      <c r="AB147" s="1">
        <v>0.26500000000000001</v>
      </c>
      <c r="AC147" s="22">
        <f t="shared" si="11"/>
        <v>9.6619287721737397</v>
      </c>
      <c r="AD147" s="23">
        <v>9.7500561999999995</v>
      </c>
    </row>
    <row r="148" spans="1:30" x14ac:dyDescent="0.2">
      <c r="A148" s="1" t="s">
        <v>627</v>
      </c>
      <c r="B148" s="1" t="s">
        <v>768</v>
      </c>
      <c r="C148" s="1" t="s">
        <v>769</v>
      </c>
      <c r="D148" s="1">
        <v>146</v>
      </c>
      <c r="E148" s="1" t="s">
        <v>33</v>
      </c>
      <c r="F148" s="1" t="s">
        <v>770</v>
      </c>
      <c r="G148" s="1" t="s">
        <v>167</v>
      </c>
      <c r="H148" s="1" t="s">
        <v>298</v>
      </c>
      <c r="I148" s="1" t="s">
        <v>36</v>
      </c>
      <c r="J148" s="1" t="s">
        <v>168</v>
      </c>
      <c r="K148" s="1">
        <v>3</v>
      </c>
      <c r="L148" s="1">
        <v>157.6</v>
      </c>
      <c r="M148" s="1">
        <v>179.8</v>
      </c>
      <c r="N148" s="1">
        <v>66.099999999999994</v>
      </c>
      <c r="O148" s="1">
        <v>4056</v>
      </c>
      <c r="P148" s="1">
        <v>3698</v>
      </c>
      <c r="Q148" s="1" t="s">
        <v>328</v>
      </c>
      <c r="R148" s="1" t="s">
        <v>310</v>
      </c>
      <c r="S148" s="1">
        <v>70.108999999999995</v>
      </c>
      <c r="T148" s="1">
        <v>70.804000000000002</v>
      </c>
      <c r="U148" s="1"/>
      <c r="V148" s="1">
        <v>70.804000000000002</v>
      </c>
      <c r="W148" s="1">
        <v>0.9108946</v>
      </c>
      <c r="X148" s="1">
        <v>231.833</v>
      </c>
      <c r="Z148" s="18">
        <v>231.833</v>
      </c>
      <c r="AA148" s="14">
        <f t="shared" si="10"/>
        <v>231.836437704677</v>
      </c>
      <c r="AB148" s="1">
        <v>1.268</v>
      </c>
      <c r="AC148" s="22">
        <f t="shared" si="11"/>
        <v>8.32385912220305</v>
      </c>
      <c r="AD148" s="23">
        <v>8.3719763999999994</v>
      </c>
    </row>
    <row r="149" spans="1:30" x14ac:dyDescent="0.2">
      <c r="A149" s="1" t="s">
        <v>627</v>
      </c>
      <c r="B149" s="1" t="s">
        <v>771</v>
      </c>
      <c r="C149" s="1" t="s">
        <v>772</v>
      </c>
      <c r="D149" s="1">
        <v>147</v>
      </c>
      <c r="E149" s="1" t="s">
        <v>33</v>
      </c>
      <c r="F149" s="1" t="s">
        <v>773</v>
      </c>
      <c r="G149" s="1" t="s">
        <v>169</v>
      </c>
      <c r="H149" s="1" t="s">
        <v>298</v>
      </c>
      <c r="I149" s="1" t="s">
        <v>36</v>
      </c>
      <c r="J149" s="1" t="s">
        <v>170</v>
      </c>
      <c r="K149" s="1">
        <v>3</v>
      </c>
      <c r="L149" s="1">
        <v>157.5</v>
      </c>
      <c r="M149" s="1">
        <v>179.8</v>
      </c>
      <c r="N149" s="1">
        <v>67.099999999999994</v>
      </c>
      <c r="O149" s="1">
        <v>4377</v>
      </c>
      <c r="P149" s="1">
        <v>3459</v>
      </c>
      <c r="Q149" s="1" t="s">
        <v>357</v>
      </c>
      <c r="R149" s="1" t="s">
        <v>46</v>
      </c>
      <c r="S149" s="1">
        <v>76.912999999999997</v>
      </c>
      <c r="T149" s="1">
        <v>77.582999999999998</v>
      </c>
      <c r="U149" s="1"/>
      <c r="V149" s="1">
        <v>77.582999999999998</v>
      </c>
      <c r="W149" s="1">
        <v>0.78959140000000005</v>
      </c>
      <c r="X149" s="1">
        <v>67.92</v>
      </c>
      <c r="Z149" s="18">
        <v>67.92</v>
      </c>
      <c r="AA149" s="14">
        <f t="shared" si="10"/>
        <v>67.925426277412626</v>
      </c>
      <c r="AB149" s="1">
        <v>1.466</v>
      </c>
      <c r="AC149" s="22">
        <f t="shared" si="11"/>
        <v>7.8896749878366705</v>
      </c>
      <c r="AD149" s="23">
        <v>7.9345967999999996</v>
      </c>
    </row>
    <row r="150" spans="1:30" x14ac:dyDescent="0.2">
      <c r="A150" s="1" t="s">
        <v>627</v>
      </c>
      <c r="B150" s="1" t="s">
        <v>774</v>
      </c>
      <c r="C150" s="1" t="s">
        <v>775</v>
      </c>
      <c r="D150" s="1">
        <v>148</v>
      </c>
      <c r="E150" s="1" t="s">
        <v>33</v>
      </c>
      <c r="F150" s="1" t="s">
        <v>776</v>
      </c>
      <c r="G150" s="1" t="s">
        <v>171</v>
      </c>
      <c r="H150" s="1" t="s">
        <v>298</v>
      </c>
      <c r="I150" s="1" t="s">
        <v>36</v>
      </c>
      <c r="J150" s="1" t="s">
        <v>172</v>
      </c>
      <c r="K150" s="1">
        <v>3</v>
      </c>
      <c r="L150" s="1">
        <v>157.30000000000001</v>
      </c>
      <c r="M150" s="1">
        <v>180.1</v>
      </c>
      <c r="N150" s="1">
        <v>69.599999999999994</v>
      </c>
      <c r="O150" s="1">
        <v>6583</v>
      </c>
      <c r="P150" s="1">
        <v>4933</v>
      </c>
      <c r="Q150" s="1" t="s">
        <v>357</v>
      </c>
      <c r="R150" s="1" t="s">
        <v>54</v>
      </c>
      <c r="S150" s="1">
        <v>114.625</v>
      </c>
      <c r="T150" s="1">
        <v>115.568</v>
      </c>
      <c r="U150" s="1"/>
      <c r="V150" s="1">
        <v>115.568</v>
      </c>
      <c r="W150" s="1">
        <v>0.74881580000000003</v>
      </c>
      <c r="X150" s="1">
        <v>12.725</v>
      </c>
      <c r="Z150" s="18">
        <v>12.725</v>
      </c>
      <c r="AA150" s="14">
        <f t="shared" si="10"/>
        <v>12.741568914285798</v>
      </c>
      <c r="AB150" s="1">
        <v>1.405</v>
      </c>
      <c r="AC150" s="22">
        <f t="shared" si="11"/>
        <v>12.266656931445276</v>
      </c>
      <c r="AD150" s="23">
        <v>12.3325294</v>
      </c>
    </row>
    <row r="151" spans="1:30" x14ac:dyDescent="0.2">
      <c r="A151" s="1" t="s">
        <v>627</v>
      </c>
      <c r="B151" s="1" t="s">
        <v>777</v>
      </c>
      <c r="C151" s="1" t="s">
        <v>778</v>
      </c>
      <c r="D151" s="1">
        <v>149</v>
      </c>
      <c r="E151" s="1" t="s">
        <v>33</v>
      </c>
      <c r="F151" s="1" t="s">
        <v>61</v>
      </c>
      <c r="G151" s="1" t="s">
        <v>173</v>
      </c>
      <c r="H151" s="1" t="s">
        <v>298</v>
      </c>
      <c r="I151" s="1" t="s">
        <v>36</v>
      </c>
      <c r="J151" s="1" t="s">
        <v>174</v>
      </c>
      <c r="K151" s="1">
        <v>3</v>
      </c>
      <c r="L151" s="1">
        <v>157.5</v>
      </c>
      <c r="M151" s="1">
        <v>180</v>
      </c>
      <c r="N151" s="1">
        <v>68.400000000000006</v>
      </c>
      <c r="O151" s="1">
        <v>5675</v>
      </c>
      <c r="P151" s="1">
        <v>4400</v>
      </c>
      <c r="Q151" s="1" t="s">
        <v>325</v>
      </c>
      <c r="R151" s="1" t="s">
        <v>53</v>
      </c>
      <c r="S151" s="1">
        <v>98.147999999999996</v>
      </c>
      <c r="T151" s="1">
        <v>98.986000000000004</v>
      </c>
      <c r="U151" s="1"/>
      <c r="V151" s="1">
        <v>98.986000000000004</v>
      </c>
      <c r="W151" s="1">
        <v>0.77460370000000001</v>
      </c>
      <c r="X151" s="1">
        <v>47.558999999999997</v>
      </c>
      <c r="Z151" s="18">
        <v>47.558999999999997</v>
      </c>
      <c r="AA151" s="14">
        <f t="shared" si="10"/>
        <v>47.570704699342244</v>
      </c>
      <c r="AB151" s="1">
        <v>1.4870000000000001</v>
      </c>
      <c r="AC151" s="22">
        <f t="shared" si="11"/>
        <v>9.9261399206824237</v>
      </c>
      <c r="AD151" s="23">
        <v>9.9805498000000004</v>
      </c>
    </row>
    <row r="152" spans="1:30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Z152" s="18"/>
      <c r="AB152" s="18"/>
      <c r="AC152" s="18"/>
    </row>
    <row r="153" spans="1:30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Z153" s="18"/>
      <c r="AB153" s="18"/>
      <c r="AC153" s="18"/>
    </row>
    <row r="154" spans="1:30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Z154" s="18"/>
      <c r="AB154" s="18"/>
      <c r="AC154" s="18"/>
    </row>
    <row r="155" spans="1:30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Z155" s="18"/>
      <c r="AB155" s="18"/>
      <c r="AC155" s="18"/>
    </row>
    <row r="156" spans="1:30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Z156" s="18"/>
      <c r="AB156" s="18"/>
      <c r="AC156" s="18"/>
    </row>
    <row r="157" spans="1:30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Z157" s="18"/>
      <c r="AB157" s="18"/>
      <c r="AC157" s="18"/>
    </row>
    <row r="158" spans="1:30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Z158" s="18"/>
      <c r="AB158" s="18"/>
      <c r="AC158" s="18"/>
    </row>
    <row r="159" spans="1:30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Z159" s="18"/>
      <c r="AB159" s="18"/>
      <c r="AC159" s="18"/>
    </row>
    <row r="160" spans="1:30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Z160" s="18"/>
      <c r="AB160" s="18"/>
      <c r="AC160" s="18"/>
    </row>
    <row r="161" spans="1:29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Z161" s="18"/>
      <c r="AB161" s="18"/>
      <c r="AC161" s="18"/>
    </row>
    <row r="162" spans="1:29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Z162" s="18"/>
      <c r="AB162" s="18"/>
      <c r="AC162" s="18"/>
    </row>
    <row r="163" spans="1:29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Z163" s="18"/>
      <c r="AB163" s="18"/>
      <c r="AC163" s="18"/>
    </row>
    <row r="164" spans="1:29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Z164" s="18"/>
      <c r="AB164" s="18"/>
      <c r="AC164" s="18"/>
    </row>
    <row r="165" spans="1:29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Z165" s="18"/>
      <c r="AB165" s="18"/>
      <c r="AC165" s="18"/>
    </row>
    <row r="166" spans="1:29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Z166" s="18"/>
      <c r="AB166" s="18"/>
      <c r="AC166" s="18"/>
    </row>
    <row r="167" spans="1:29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Z167" s="18"/>
      <c r="AB167" s="18"/>
      <c r="AC167" s="18"/>
    </row>
    <row r="168" spans="1:29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Z168" s="18"/>
      <c r="AB168" s="18"/>
      <c r="AC168" s="18"/>
    </row>
    <row r="169" spans="1:29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Z169" s="18"/>
      <c r="AB169" s="18"/>
      <c r="AC169" s="18"/>
    </row>
    <row r="170" spans="1:29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Z170" s="18"/>
      <c r="AB170" s="18"/>
      <c r="AC170" s="18"/>
    </row>
    <row r="171" spans="1:29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Z171" s="18"/>
      <c r="AB171" s="18"/>
      <c r="AC171" s="18"/>
    </row>
    <row r="172" spans="1:29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Z172" s="18"/>
      <c r="AB172" s="18"/>
      <c r="AC172" s="18"/>
    </row>
    <row r="173" spans="1:29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Z173" s="18"/>
      <c r="AB173" s="18"/>
      <c r="AC173" s="18"/>
    </row>
    <row r="174" spans="1:29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Z174" s="18"/>
      <c r="AB174" s="18"/>
      <c r="AC174" s="18"/>
    </row>
    <row r="175" spans="1:29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Z175" s="18"/>
      <c r="AB175" s="18"/>
      <c r="AC175" s="18"/>
    </row>
    <row r="176" spans="1:29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Z176" s="18"/>
      <c r="AB176" s="18"/>
      <c r="AC176" s="18"/>
    </row>
    <row r="177" spans="1:3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Z177" s="18"/>
      <c r="AB177" s="18"/>
      <c r="AC177" s="18"/>
    </row>
    <row r="178" spans="1:3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Z178" s="18"/>
      <c r="AB178" s="18"/>
      <c r="AC178" s="18"/>
    </row>
    <row r="179" spans="1:3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Z179" s="18"/>
      <c r="AB179" s="18"/>
      <c r="AC179" s="18"/>
    </row>
    <row r="180" spans="1:3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Z180" s="18"/>
      <c r="AB180" s="18"/>
      <c r="AC180" s="18"/>
    </row>
    <row r="181" spans="1:3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Z181" s="18"/>
      <c r="AB181" s="18"/>
      <c r="AC181" s="18"/>
    </row>
    <row r="182" spans="1:3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Z182" s="18"/>
      <c r="AB182" s="18"/>
      <c r="AC182" s="18"/>
    </row>
    <row r="183" spans="1:3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Z183" s="18"/>
      <c r="AB183" s="18"/>
      <c r="AC183" s="18"/>
    </row>
    <row r="184" spans="1:3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Z184" s="18"/>
      <c r="AB184" s="18"/>
      <c r="AC184" s="18"/>
    </row>
    <row r="185" spans="1:3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Z185" s="18"/>
      <c r="AB185" s="18"/>
      <c r="AC185" s="18"/>
    </row>
    <row r="186" spans="1:3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Z186" s="18"/>
      <c r="AB186" s="18"/>
      <c r="AC186" s="18"/>
    </row>
    <row r="187" spans="1:3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Z187" s="18"/>
      <c r="AB187" s="18"/>
      <c r="AC187" s="18"/>
    </row>
    <row r="188" spans="1:3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Z188" s="18"/>
      <c r="AB188" s="18"/>
      <c r="AC188" s="18"/>
    </row>
    <row r="189" spans="1:3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Z189" s="18"/>
      <c r="AB189" s="18"/>
      <c r="AC189" s="18"/>
    </row>
    <row r="190" spans="1:3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Z190" s="18"/>
      <c r="AB190" s="18"/>
      <c r="AC190" s="18"/>
    </row>
    <row r="191" spans="1:32" x14ac:dyDescent="0.2">
      <c r="AD191" s="6" t="s">
        <v>273</v>
      </c>
      <c r="AF191" s="15" t="s">
        <v>286</v>
      </c>
    </row>
    <row r="192" spans="1:32" x14ac:dyDescent="0.2">
      <c r="AD192" s="6" t="s">
        <v>274</v>
      </c>
    </row>
    <row r="193" spans="25:32" x14ac:dyDescent="0.2">
      <c r="Y193" s="1" t="s">
        <v>30</v>
      </c>
      <c r="Z193" s="18" t="s">
        <v>268</v>
      </c>
      <c r="AA193" s="18" t="s">
        <v>268</v>
      </c>
      <c r="AB193" s="3" t="s">
        <v>269</v>
      </c>
    </row>
    <row r="194" spans="25:32" x14ac:dyDescent="0.2">
      <c r="Y194" t="s">
        <v>270</v>
      </c>
      <c r="Z194" s="3" t="s">
        <v>271</v>
      </c>
      <c r="AA194" s="3" t="s">
        <v>272</v>
      </c>
      <c r="AB194" s="3"/>
      <c r="AC194" s="6" t="s">
        <v>56</v>
      </c>
      <c r="AD194" s="19">
        <f>AA6</f>
        <v>-4.694658198836386</v>
      </c>
      <c r="AF194">
        <v>-4.5199999999999996</v>
      </c>
    </row>
    <row r="195" spans="25:32" x14ac:dyDescent="0.2">
      <c r="Y195" s="4">
        <f>V5</f>
        <v>126.548</v>
      </c>
      <c r="Z195" s="19">
        <f>Z5</f>
        <v>3.23</v>
      </c>
      <c r="AA195" s="19">
        <f>AA5</f>
        <v>3.2497898212982346</v>
      </c>
      <c r="AB195" s="5">
        <f>AB5*9.52*10</f>
        <v>189.7336</v>
      </c>
      <c r="AC195" s="6" t="s">
        <v>61</v>
      </c>
      <c r="AD195" s="19">
        <f>AVERAGE(AA7,AA151)</f>
        <v>47.547823503289422</v>
      </c>
      <c r="AE195" s="19">
        <f>STDEV(AA7,AA151)</f>
        <v>3.2358897781218469E-2</v>
      </c>
      <c r="AF195">
        <v>47.6</v>
      </c>
    </row>
    <row r="196" spans="25:32" x14ac:dyDescent="0.2">
      <c r="Y196" s="4">
        <f>V8</f>
        <v>31.143999999999998</v>
      </c>
      <c r="Z196" s="19">
        <f>Z8</f>
        <v>3.073</v>
      </c>
      <c r="AA196" s="19">
        <f>AA8</f>
        <v>3.0648037181457295</v>
      </c>
      <c r="AB196" s="5">
        <f>AB8*9.52*10</f>
        <v>47.028799999999997</v>
      </c>
      <c r="AD196" s="19"/>
    </row>
    <row r="197" spans="25:32" x14ac:dyDescent="0.2">
      <c r="Y197" s="4"/>
      <c r="Z197" s="19"/>
      <c r="AA197" s="19"/>
      <c r="AB197" s="5"/>
      <c r="AC197" s="6" t="s">
        <v>625</v>
      </c>
      <c r="AD197" s="19">
        <f>AVERAGE(AA46,AA95)</f>
        <v>378.8363379942615</v>
      </c>
      <c r="AE197" s="19">
        <f>STDEV(AA46,AA95)</f>
        <v>1.0471022280881868</v>
      </c>
      <c r="AF197">
        <v>375</v>
      </c>
    </row>
    <row r="198" spans="25:32" x14ac:dyDescent="0.2">
      <c r="Y198" s="4">
        <f>V27</f>
        <v>66.284000000000006</v>
      </c>
      <c r="Z198" s="19">
        <f>Z27</f>
        <v>3.0680000000000001</v>
      </c>
      <c r="AA198" s="19">
        <f>AA27</f>
        <v>3.0701117939578451</v>
      </c>
      <c r="AB198" s="5">
        <f>AB27*9.52*10</f>
        <v>99.293599999999998</v>
      </c>
      <c r="AD198" s="19"/>
      <c r="AE198" s="19"/>
    </row>
    <row r="199" spans="25:32" x14ac:dyDescent="0.2">
      <c r="Y199" s="4"/>
      <c r="Z199" s="19"/>
      <c r="AA199" s="19"/>
      <c r="AB199" s="5"/>
      <c r="AC199" s="19" t="s">
        <v>68</v>
      </c>
      <c r="AD199" s="19">
        <f>AVERAGE(AA9,AA50,AA94)</f>
        <v>8.0674326506669995</v>
      </c>
      <c r="AE199" s="19">
        <f>STDEV(AA9,AA50,AA94)</f>
        <v>0.11507653991355954</v>
      </c>
    </row>
    <row r="200" spans="25:32" x14ac:dyDescent="0.2">
      <c r="Y200" s="4">
        <f>V48</f>
        <v>105.059</v>
      </c>
      <c r="Z200" s="19">
        <f>Z48</f>
        <v>3.1259999999999999</v>
      </c>
      <c r="AA200" s="19">
        <f>AA48</f>
        <v>3.1394861718637856</v>
      </c>
      <c r="AB200" s="5">
        <f>AB48*9.52*10</f>
        <v>155.74719999999996</v>
      </c>
    </row>
    <row r="201" spans="25:32" x14ac:dyDescent="0.2">
      <c r="Y201" s="4">
        <f>V57</f>
        <v>80.683999999999997</v>
      </c>
      <c r="Z201" s="19">
        <f>Z57</f>
        <v>3.153</v>
      </c>
      <c r="AA201" s="19">
        <f>AA57</f>
        <v>3.1593359343020242</v>
      </c>
      <c r="AB201" s="5">
        <f>AB57*9.52*10</f>
        <v>119.95199999999998</v>
      </c>
    </row>
    <row r="202" spans="25:32" x14ac:dyDescent="0.2">
      <c r="Y202" s="4"/>
      <c r="Z202" s="19"/>
      <c r="AA202" s="19"/>
      <c r="AB202" s="5"/>
      <c r="AD202" s="19"/>
    </row>
    <row r="203" spans="25:32" x14ac:dyDescent="0.2">
      <c r="Y203" s="4">
        <f>V77</f>
        <v>71.313000000000002</v>
      </c>
      <c r="Z203" s="19">
        <f>Z77</f>
        <v>3.2530000000000001</v>
      </c>
      <c r="AA203" s="19">
        <f>AA77</f>
        <v>3.2565870163044335</v>
      </c>
      <c r="AB203" s="5">
        <f>AB77*9.52*10</f>
        <v>105.0056</v>
      </c>
      <c r="AC203" s="19"/>
    </row>
    <row r="204" spans="25:32" x14ac:dyDescent="0.2">
      <c r="Y204" s="4"/>
      <c r="Z204" s="19"/>
      <c r="AA204" s="19"/>
      <c r="AB204" s="5"/>
    </row>
    <row r="205" spans="25:32" x14ac:dyDescent="0.2">
      <c r="Y205" s="4">
        <f>V97</f>
        <v>38.225000000000001</v>
      </c>
      <c r="Z205" s="19">
        <f>Z97</f>
        <v>3.2829999999999999</v>
      </c>
      <c r="AA205" s="19">
        <f>AA97</f>
        <v>3.2768808804913641</v>
      </c>
      <c r="AB205" s="5">
        <f>AB97*9.52*10</f>
        <v>56.739199999999997</v>
      </c>
    </row>
    <row r="206" spans="25:32" x14ac:dyDescent="0.2">
      <c r="Y206" s="4">
        <f>V117</f>
        <v>109.20399999999999</v>
      </c>
      <c r="Z206" s="19">
        <f>Z117</f>
        <v>3.2759999999999998</v>
      </c>
      <c r="AA206" s="19">
        <f>AA117</f>
        <v>3.2907020789281343</v>
      </c>
      <c r="AB206" s="5">
        <f>AB117*9.52*10</f>
        <v>160.50719999999998</v>
      </c>
    </row>
    <row r="207" spans="25:32" x14ac:dyDescent="0.2">
      <c r="Y207" s="4">
        <f>V127</f>
        <v>10.959</v>
      </c>
      <c r="Z207" s="19">
        <f>Z127</f>
        <v>3.391</v>
      </c>
      <c r="AA207" s="19">
        <f>AA127</f>
        <v>3.3768825880868922</v>
      </c>
      <c r="AB207" s="5">
        <f>AB127*9.52*10</f>
        <v>16.374399999999998</v>
      </c>
    </row>
    <row r="208" spans="25:32" x14ac:dyDescent="0.2">
      <c r="Y208" s="4">
        <f>V138</f>
        <v>47.825000000000003</v>
      </c>
      <c r="Z208" s="19">
        <f>Z138</f>
        <v>3.1640000000000001</v>
      </c>
      <c r="AA208" s="19">
        <f>AA138</f>
        <v>3.1606969740541504</v>
      </c>
      <c r="AB208" s="5">
        <f>AB138*9.52*10</f>
        <v>70.543199999999999</v>
      </c>
    </row>
    <row r="209" spans="25:29" x14ac:dyDescent="0.2">
      <c r="Y209" s="4">
        <f>V147</f>
        <v>17.233000000000001</v>
      </c>
      <c r="Z209" s="19">
        <f>Z147</f>
        <v>3.1669999999999998</v>
      </c>
      <c r="AA209" s="19">
        <f>AA147</f>
        <v>3.1547230225674046</v>
      </c>
      <c r="AB209" s="5">
        <f>AB147*9.52*10</f>
        <v>25.228000000000002</v>
      </c>
    </row>
    <row r="215" spans="25:29" x14ac:dyDescent="0.2">
      <c r="Z215" s="19">
        <f>AVERAGE(Z195:Z213)</f>
        <v>3.1985454545454548</v>
      </c>
      <c r="AA215" s="19">
        <f>AVERAGE(AA195:AA213)</f>
        <v>3.1999999999999997</v>
      </c>
    </row>
    <row r="216" spans="25:29" x14ac:dyDescent="0.2">
      <c r="Z216" s="19">
        <f>STDEV(Z195:Z213)</f>
        <v>9.8211367607180397E-2</v>
      </c>
      <c r="AA216" s="19">
        <f>STDEV(AA195:AA213)</f>
        <v>9.7552707014858159E-2</v>
      </c>
    </row>
    <row r="218" spans="25:29" x14ac:dyDescent="0.2">
      <c r="Y218" t="s">
        <v>277</v>
      </c>
      <c r="Z218" s="20"/>
      <c r="AB218" s="6" t="s">
        <v>278</v>
      </c>
      <c r="AC218" s="20"/>
    </row>
    <row r="219" spans="25:29" x14ac:dyDescent="0.2">
      <c r="Y219" s="8" t="s">
        <v>279</v>
      </c>
      <c r="Z219" s="21">
        <f>SLOPE(Z195:Z213,Y195:Y213)</f>
        <v>-2.9334307945688958E-4</v>
      </c>
      <c r="AB219" s="21" t="s">
        <v>279</v>
      </c>
      <c r="AC219" s="21">
        <f>SLOPE(AB195:AB205,Y195:Y205)</f>
        <v>1.4922704900650403</v>
      </c>
    </row>
    <row r="220" spans="25:29" x14ac:dyDescent="0.2">
      <c r="Y220" s="8" t="s">
        <v>280</v>
      </c>
      <c r="Z220" s="21">
        <f>INTERCEPT(Z195:Z213,Y195:Y213)</f>
        <v>3.2173321587208759</v>
      </c>
      <c r="AB220" s="21" t="s">
        <v>280</v>
      </c>
      <c r="AC220" s="21">
        <f>INTERCEPT(AB195:AB204,Y195:Y204)</f>
        <v>-0.11218610903043214</v>
      </c>
    </row>
    <row r="221" spans="25:29" x14ac:dyDescent="0.2">
      <c r="Y221" s="8" t="s">
        <v>281</v>
      </c>
      <c r="Z221" s="21">
        <f>RSQ(Z195:Z213,Y195:Y213)</f>
        <v>1.3368145345678558E-2</v>
      </c>
      <c r="AB221" s="21" t="s">
        <v>281</v>
      </c>
      <c r="AC221" s="21">
        <f>CORREL(Y195:Y205,AB195:AB205)</f>
        <v>0.99986043835724026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4"/>
  <sheetViews>
    <sheetView workbookViewId="0">
      <pane xSplit="11" ySplit="2" topLeftCell="T3" activePane="bottomRight" state="frozen"/>
      <selection pane="topRight" activeCell="L1" sqref="L1"/>
      <selection pane="bottomLeft" activeCell="A3" sqref="A3"/>
      <selection pane="bottomRight" activeCell="P2" sqref="P2"/>
    </sheetView>
  </sheetViews>
  <sheetFormatPr defaultRowHeight="12.75" x14ac:dyDescent="0.2"/>
  <cols>
    <col min="6" max="6" width="21" customWidth="1"/>
    <col min="26" max="26" width="9.85546875" customWidth="1"/>
    <col min="31" max="31" width="13.5703125" customWidth="1"/>
    <col min="32" max="32" width="12.42578125" customWidth="1"/>
  </cols>
  <sheetData>
    <row r="1" spans="1:3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22</v>
      </c>
      <c r="P1" s="1" t="s">
        <v>23</v>
      </c>
      <c r="Q1" s="1" t="s">
        <v>24</v>
      </c>
      <c r="R1" s="1" t="s">
        <v>25</v>
      </c>
      <c r="S1" s="1" t="s">
        <v>26</v>
      </c>
      <c r="T1" s="1" t="s">
        <v>27</v>
      </c>
      <c r="U1" s="1" t="s">
        <v>28</v>
      </c>
      <c r="V1" s="1" t="s">
        <v>29</v>
      </c>
      <c r="W1" s="1" t="s">
        <v>30</v>
      </c>
      <c r="X1" s="1" t="s">
        <v>31</v>
      </c>
      <c r="Y1" s="1" t="s">
        <v>32</v>
      </c>
      <c r="Z1" s="1" t="s">
        <v>30</v>
      </c>
      <c r="AA1" s="1" t="s">
        <v>32</v>
      </c>
      <c r="AB1" s="11" t="s">
        <v>32</v>
      </c>
      <c r="AC1" s="11" t="s">
        <v>32</v>
      </c>
      <c r="AD1" s="12" t="s">
        <v>275</v>
      </c>
      <c r="AE1" s="11" t="s">
        <v>32</v>
      </c>
    </row>
    <row r="2" spans="1:3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t="s">
        <v>34</v>
      </c>
      <c r="AA2" t="s">
        <v>34</v>
      </c>
      <c r="AB2" s="7" t="s">
        <v>282</v>
      </c>
      <c r="AC2" s="7" t="s">
        <v>283</v>
      </c>
      <c r="AE2" t="s">
        <v>626</v>
      </c>
    </row>
    <row r="3" spans="1:31" x14ac:dyDescent="0.2">
      <c r="A3" s="1"/>
      <c r="B3" s="1"/>
      <c r="C3" s="1"/>
      <c r="D3" s="1">
        <v>1</v>
      </c>
      <c r="E3" s="1"/>
      <c r="F3" s="1" t="s">
        <v>34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4">
        <f>AVERAGE($W$3,$W$4,$W$49,$W$98)</f>
        <v>6.4666666666666664E-2</v>
      </c>
      <c r="AA3" s="4">
        <f>AVERAGE($Y$3,$Y$4,$Y$49,$Y$98)</f>
        <v>-22.707999999999998</v>
      </c>
      <c r="AB3" s="7"/>
    </row>
    <row r="4" spans="1:31" x14ac:dyDescent="0.2">
      <c r="A4" s="1" t="s">
        <v>342</v>
      </c>
      <c r="B4" s="1" t="s">
        <v>345</v>
      </c>
      <c r="C4" s="1" t="s">
        <v>346</v>
      </c>
      <c r="D4" s="1">
        <v>2</v>
      </c>
      <c r="E4" s="1" t="s">
        <v>42</v>
      </c>
      <c r="F4" s="1" t="s">
        <v>34</v>
      </c>
      <c r="G4" s="1" t="s">
        <v>43</v>
      </c>
      <c r="H4" s="1" t="s">
        <v>298</v>
      </c>
      <c r="I4" s="1" t="s">
        <v>36</v>
      </c>
      <c r="J4" s="1" t="s">
        <v>44</v>
      </c>
      <c r="K4" s="1">
        <v>3</v>
      </c>
      <c r="L4" s="1">
        <v>281.8</v>
      </c>
      <c r="M4" s="1">
        <v>299.3</v>
      </c>
      <c r="N4" s="1">
        <v>28.9</v>
      </c>
      <c r="O4" s="1">
        <v>1</v>
      </c>
      <c r="Q4" s="1">
        <v>10</v>
      </c>
      <c r="R4" s="1">
        <v>12</v>
      </c>
      <c r="S4" s="1">
        <v>15</v>
      </c>
      <c r="T4" s="1" t="s">
        <v>48</v>
      </c>
      <c r="U4" s="1" t="s">
        <v>76</v>
      </c>
      <c r="V4" s="1">
        <v>0.191</v>
      </c>
      <c r="W4" s="1">
        <v>0.19400000000000001</v>
      </c>
      <c r="X4" s="1">
        <v>1.1779891</v>
      </c>
      <c r="Y4" s="1">
        <v>-22.707999999999998</v>
      </c>
      <c r="Z4" s="4">
        <f t="shared" ref="Z4:Z67" si="0">AVERAGE($W$3,$W$4,$W$49,$W$98)</f>
        <v>6.4666666666666664E-2</v>
      </c>
      <c r="AA4" s="4">
        <f t="shared" ref="AA4:AA67" si="1">AVERAGE($Y$3,$Y$4,$Y$49,$Y$98)</f>
        <v>-22.707999999999998</v>
      </c>
      <c r="AB4" s="7"/>
    </row>
    <row r="5" spans="1:31" x14ac:dyDescent="0.2">
      <c r="A5" s="1" t="s">
        <v>342</v>
      </c>
      <c r="B5" s="1" t="s">
        <v>347</v>
      </c>
      <c r="C5" s="1" t="s">
        <v>348</v>
      </c>
      <c r="D5" s="1">
        <v>3</v>
      </c>
      <c r="E5" s="1" t="s">
        <v>49</v>
      </c>
      <c r="F5" s="1" t="s">
        <v>50</v>
      </c>
      <c r="G5" s="1" t="s">
        <v>51</v>
      </c>
      <c r="H5" s="1" t="s">
        <v>298</v>
      </c>
      <c r="I5" s="1" t="s">
        <v>36</v>
      </c>
      <c r="J5" s="1" t="s">
        <v>52</v>
      </c>
      <c r="K5" s="1">
        <v>4</v>
      </c>
      <c r="L5" s="1">
        <v>271.7</v>
      </c>
      <c r="M5" s="1">
        <v>285.5</v>
      </c>
      <c r="N5" s="1">
        <v>72.8</v>
      </c>
      <c r="O5" s="1">
        <v>1.9930000000000001</v>
      </c>
      <c r="P5" s="1">
        <v>40.81</v>
      </c>
      <c r="Q5" s="1">
        <v>5118</v>
      </c>
      <c r="R5" s="1">
        <v>6113</v>
      </c>
      <c r="S5" s="1">
        <v>7240</v>
      </c>
      <c r="T5" s="1" t="s">
        <v>340</v>
      </c>
      <c r="U5" s="1" t="s">
        <v>41</v>
      </c>
      <c r="V5" s="1">
        <v>108.19499999999999</v>
      </c>
      <c r="W5" s="1">
        <v>109.92700000000001</v>
      </c>
      <c r="X5" s="1">
        <v>1.1761368000000001</v>
      </c>
      <c r="Y5" s="1">
        <v>-24.007999999999999</v>
      </c>
      <c r="Z5" s="4">
        <f t="shared" si="0"/>
        <v>6.4666666666666664E-2</v>
      </c>
      <c r="AA5" s="4">
        <f t="shared" si="1"/>
        <v>-22.707999999999998</v>
      </c>
      <c r="AB5" s="14">
        <f>(W5*Y5-(Z5*AA5))/(W5-Z5)</f>
        <v>-24.00876520008374</v>
      </c>
      <c r="AC5" s="9">
        <f>AB5+(-24.08-((W5*$AB$222+$AB$223)))</f>
        <v>-24.236789181147202</v>
      </c>
      <c r="AD5" s="10">
        <f>(($AE$222*W5)+$AE$223)/O5/10</f>
        <v>40.591895642999923</v>
      </c>
      <c r="AE5" s="25">
        <f t="shared" ref="AE5:AE68" si="2">AC5+(($AH$175*AC5)+$AH$176)</f>
        <v>-22.961170458852749</v>
      </c>
    </row>
    <row r="6" spans="1:31" x14ac:dyDescent="0.2">
      <c r="A6" s="1" t="s">
        <v>342</v>
      </c>
      <c r="B6" s="1" t="s">
        <v>349</v>
      </c>
      <c r="C6" s="1" t="s">
        <v>350</v>
      </c>
      <c r="D6" s="1">
        <v>4</v>
      </c>
      <c r="E6" s="1" t="s">
        <v>33</v>
      </c>
      <c r="F6" s="1" t="s">
        <v>56</v>
      </c>
      <c r="G6" s="1" t="s">
        <v>57</v>
      </c>
      <c r="H6" s="1" t="s">
        <v>298</v>
      </c>
      <c r="I6" s="1" t="s">
        <v>36</v>
      </c>
      <c r="J6" s="1" t="s">
        <v>58</v>
      </c>
      <c r="K6" s="1">
        <v>4</v>
      </c>
      <c r="L6" s="1">
        <v>271.89999999999998</v>
      </c>
      <c r="M6" s="1">
        <v>289.39999999999998</v>
      </c>
      <c r="N6" s="1">
        <v>69.599999999999994</v>
      </c>
      <c r="O6" s="1">
        <v>1.28</v>
      </c>
      <c r="P6" s="1">
        <v>40.009161599999999</v>
      </c>
      <c r="Q6" s="1">
        <v>3351</v>
      </c>
      <c r="R6" s="1">
        <v>3967</v>
      </c>
      <c r="S6" s="1">
        <v>4748</v>
      </c>
      <c r="T6" s="1" t="s">
        <v>48</v>
      </c>
      <c r="U6" s="1" t="s">
        <v>76</v>
      </c>
      <c r="V6" s="1">
        <v>68.197000000000003</v>
      </c>
      <c r="W6" s="1">
        <v>69.287000000000006</v>
      </c>
      <c r="X6" s="1">
        <v>1.1734161999999999</v>
      </c>
      <c r="Y6" s="1">
        <v>-26.515999999999998</v>
      </c>
      <c r="Z6" s="4">
        <f t="shared" si="0"/>
        <v>6.4666666666666664E-2</v>
      </c>
      <c r="AA6" s="4">
        <f t="shared" si="1"/>
        <v>-22.707999999999998</v>
      </c>
      <c r="AB6" s="14">
        <f t="shared" ref="AB6:AB69" si="3">(W6*Y6-(Z6*AA6))/(W6-Z6)</f>
        <v>-26.519557387548332</v>
      </c>
      <c r="AC6" s="9">
        <f t="shared" ref="AC6:AC69" si="4">AB6+(-24.08-((W6*$AB$222+$AB$223)))</f>
        <v>-26.476070316827073</v>
      </c>
      <c r="AD6" s="10">
        <f t="shared" ref="AD6:AD69" si="5">(($AE$222*W6)+$AE$223)/O6/10</f>
        <v>40.137655905382218</v>
      </c>
      <c r="AE6" s="25">
        <f t="shared" si="2"/>
        <v>-25.153189440328539</v>
      </c>
    </row>
    <row r="7" spans="1:31" x14ac:dyDescent="0.2">
      <c r="A7" s="1" t="s">
        <v>342</v>
      </c>
      <c r="B7" s="1" t="s">
        <v>352</v>
      </c>
      <c r="C7" s="1" t="s">
        <v>353</v>
      </c>
      <c r="D7" s="1">
        <v>5</v>
      </c>
      <c r="E7" s="1" t="s">
        <v>33</v>
      </c>
      <c r="F7" s="1" t="s">
        <v>61</v>
      </c>
      <c r="G7" s="1" t="s">
        <v>62</v>
      </c>
      <c r="H7" s="1" t="s">
        <v>298</v>
      </c>
      <c r="I7" s="1" t="s">
        <v>36</v>
      </c>
      <c r="J7" s="1" t="s">
        <v>63</v>
      </c>
      <c r="K7" s="1">
        <v>4</v>
      </c>
      <c r="L7" s="1">
        <v>272</v>
      </c>
      <c r="M7" s="1">
        <v>287.8</v>
      </c>
      <c r="N7" s="1">
        <v>70.3</v>
      </c>
      <c r="O7" s="1">
        <v>1.5309999999999999</v>
      </c>
      <c r="P7" s="1">
        <v>41.3941819</v>
      </c>
      <c r="Q7" s="1">
        <v>4115</v>
      </c>
      <c r="R7" s="1">
        <v>5191</v>
      </c>
      <c r="S7" s="1">
        <v>5833</v>
      </c>
      <c r="T7" s="1" t="s">
        <v>48</v>
      </c>
      <c r="U7" s="1" t="s">
        <v>301</v>
      </c>
      <c r="V7" s="1">
        <v>84.287999999999997</v>
      </c>
      <c r="W7" s="1">
        <v>85.697000000000003</v>
      </c>
      <c r="X7" s="1">
        <v>1.2448893999999999</v>
      </c>
      <c r="Y7" s="1">
        <v>37.128</v>
      </c>
      <c r="Z7" s="4">
        <f t="shared" si="0"/>
        <v>6.4666666666666664E-2</v>
      </c>
      <c r="AA7" s="4">
        <f t="shared" si="1"/>
        <v>-22.707999999999998</v>
      </c>
      <c r="AB7" s="14">
        <f t="shared" si="3"/>
        <v>37.173186140749017</v>
      </c>
      <c r="AC7" s="9">
        <f t="shared" si="4"/>
        <v>37.107039934900712</v>
      </c>
      <c r="AD7" s="10">
        <f t="shared" si="5"/>
        <v>41.343862974617615</v>
      </c>
      <c r="AE7" s="25">
        <f t="shared" si="2"/>
        <v>37.087938907648741</v>
      </c>
    </row>
    <row r="8" spans="1:31" x14ac:dyDescent="0.2">
      <c r="A8" s="1" t="s">
        <v>342</v>
      </c>
      <c r="B8" s="1" t="s">
        <v>355</v>
      </c>
      <c r="C8" s="1" t="s">
        <v>356</v>
      </c>
      <c r="D8" s="1">
        <v>6</v>
      </c>
      <c r="E8" s="1" t="s">
        <v>33</v>
      </c>
      <c r="F8" s="1" t="s">
        <v>50</v>
      </c>
      <c r="G8" s="1" t="s">
        <v>64</v>
      </c>
      <c r="H8" s="1" t="s">
        <v>298</v>
      </c>
      <c r="I8" s="1" t="s">
        <v>36</v>
      </c>
      <c r="J8" s="1" t="s">
        <v>65</v>
      </c>
      <c r="K8" s="1">
        <v>4</v>
      </c>
      <c r="L8" s="1">
        <v>273</v>
      </c>
      <c r="M8" s="1">
        <v>294.89999999999998</v>
      </c>
      <c r="N8" s="1">
        <v>62.7</v>
      </c>
      <c r="O8" s="1">
        <v>0.49399999999999999</v>
      </c>
      <c r="P8" s="1">
        <v>38.2635711</v>
      </c>
      <c r="Q8" s="1">
        <v>1287</v>
      </c>
      <c r="R8" s="1">
        <v>1518</v>
      </c>
      <c r="S8" s="1">
        <v>1827</v>
      </c>
      <c r="T8" s="1" t="s">
        <v>48</v>
      </c>
      <c r="U8" s="1" t="s">
        <v>76</v>
      </c>
      <c r="V8" s="1">
        <v>25.291</v>
      </c>
      <c r="W8" s="1">
        <v>25.696999999999999</v>
      </c>
      <c r="X8" s="1">
        <v>1.1759674</v>
      </c>
      <c r="Y8" s="1">
        <v>-24.567</v>
      </c>
      <c r="Z8" s="4">
        <f t="shared" si="0"/>
        <v>6.4666666666666664E-2</v>
      </c>
      <c r="AA8" s="4">
        <f t="shared" si="1"/>
        <v>-22.707999999999998</v>
      </c>
      <c r="AB8" s="14">
        <f t="shared" si="3"/>
        <v>-24.571689987905902</v>
      </c>
      <c r="AC8" s="9">
        <f t="shared" si="4"/>
        <v>-24.236983262969684</v>
      </c>
      <c r="AD8" s="10">
        <f t="shared" si="5"/>
        <v>39.898149437245799</v>
      </c>
      <c r="AE8" s="25">
        <f t="shared" si="2"/>
        <v>-22.961360444394117</v>
      </c>
    </row>
    <row r="9" spans="1:31" x14ac:dyDescent="0.2">
      <c r="A9" s="1" t="s">
        <v>342</v>
      </c>
      <c r="B9" s="1" t="s">
        <v>359</v>
      </c>
      <c r="C9" s="1" t="s">
        <v>360</v>
      </c>
      <c r="D9" s="1">
        <v>7</v>
      </c>
      <c r="E9" s="1" t="s">
        <v>33</v>
      </c>
      <c r="F9" s="1" t="s">
        <v>68</v>
      </c>
      <c r="G9" s="1" t="s">
        <v>69</v>
      </c>
      <c r="H9" s="1" t="s">
        <v>298</v>
      </c>
      <c r="I9" s="1" t="s">
        <v>36</v>
      </c>
      <c r="J9" s="1" t="s">
        <v>70</v>
      </c>
      <c r="K9" s="1">
        <v>4</v>
      </c>
      <c r="L9" s="1">
        <v>272.3</v>
      </c>
      <c r="M9" s="1">
        <v>289.8</v>
      </c>
      <c r="N9" s="1">
        <v>68.900000000000006</v>
      </c>
      <c r="O9" s="1">
        <v>1.06</v>
      </c>
      <c r="P9" s="1">
        <v>47.682789700000001</v>
      </c>
      <c r="Q9" s="1">
        <v>3351</v>
      </c>
      <c r="R9" s="1">
        <v>4003</v>
      </c>
      <c r="S9" s="1">
        <v>4754</v>
      </c>
      <c r="T9" s="1" t="s">
        <v>340</v>
      </c>
      <c r="U9" s="1" t="s">
        <v>41</v>
      </c>
      <c r="V9" s="1">
        <v>67.302000000000007</v>
      </c>
      <c r="W9" s="1">
        <v>68.385999999999996</v>
      </c>
      <c r="X9" s="1">
        <v>1.1835888000000001</v>
      </c>
      <c r="Y9" s="1">
        <v>-17.687999999999999</v>
      </c>
      <c r="Z9" s="4">
        <f t="shared" si="0"/>
        <v>6.4666666666666664E-2</v>
      </c>
      <c r="AA9" s="4">
        <f t="shared" si="1"/>
        <v>-22.707999999999998</v>
      </c>
      <c r="AB9" s="14">
        <f t="shared" si="3"/>
        <v>-17.683248531449422</v>
      </c>
      <c r="AC9" s="9">
        <f t="shared" si="4"/>
        <v>-17.633741985884217</v>
      </c>
      <c r="AD9" s="10">
        <f t="shared" si="5"/>
        <v>47.850619405849628</v>
      </c>
      <c r="AE9" s="25">
        <f t="shared" si="2"/>
        <v>-16.497486843172013</v>
      </c>
    </row>
    <row r="10" spans="1:31" x14ac:dyDescent="0.2">
      <c r="A10" s="1" t="s">
        <v>342</v>
      </c>
      <c r="B10" s="1" t="s">
        <v>361</v>
      </c>
      <c r="C10" s="1" t="s">
        <v>362</v>
      </c>
      <c r="D10" s="1">
        <v>8</v>
      </c>
      <c r="E10" s="1" t="s">
        <v>33</v>
      </c>
      <c r="F10" s="1" t="s">
        <v>363</v>
      </c>
      <c r="G10" s="1" t="s">
        <v>73</v>
      </c>
      <c r="H10" s="1" t="s">
        <v>298</v>
      </c>
      <c r="I10" s="1" t="s">
        <v>36</v>
      </c>
      <c r="J10" s="1" t="s">
        <v>74</v>
      </c>
      <c r="K10" s="1">
        <v>4</v>
      </c>
      <c r="L10" s="1">
        <v>272.8</v>
      </c>
      <c r="M10" s="1">
        <v>293.3</v>
      </c>
      <c r="N10" s="1">
        <v>65.7</v>
      </c>
      <c r="O10" s="1">
        <v>0.81499999999999995</v>
      </c>
      <c r="P10" s="1">
        <v>35.925356899999997</v>
      </c>
      <c r="Q10" s="1">
        <v>1966</v>
      </c>
      <c r="R10" s="1">
        <v>2791</v>
      </c>
      <c r="S10" s="1">
        <v>2793</v>
      </c>
      <c r="T10" s="1" t="s">
        <v>340</v>
      </c>
      <c r="U10" s="1" t="s">
        <v>301</v>
      </c>
      <c r="V10" s="1">
        <v>38.979999999999997</v>
      </c>
      <c r="W10" s="1">
        <v>39.697000000000003</v>
      </c>
      <c r="X10" s="1">
        <v>1.4123247999999999</v>
      </c>
      <c r="Y10" s="1">
        <v>186.17599999999999</v>
      </c>
      <c r="Z10" s="4">
        <f t="shared" si="0"/>
        <v>6.4666666666666664E-2</v>
      </c>
      <c r="AA10" s="4">
        <f t="shared" si="1"/>
        <v>-22.707999999999998</v>
      </c>
      <c r="AB10" s="14">
        <f t="shared" si="3"/>
        <v>186.51682858272284</v>
      </c>
      <c r="AC10" s="9">
        <f t="shared" si="4"/>
        <v>186.75800295714265</v>
      </c>
      <c r="AD10" s="10">
        <f t="shared" si="5"/>
        <v>36.662779280366621</v>
      </c>
      <c r="AE10" s="25">
        <f t="shared" si="2"/>
        <v>183.58037628590131</v>
      </c>
    </row>
    <row r="11" spans="1:31" x14ac:dyDescent="0.2">
      <c r="A11" s="1" t="s">
        <v>342</v>
      </c>
      <c r="B11" s="1" t="s">
        <v>365</v>
      </c>
      <c r="C11" s="1" t="s">
        <v>366</v>
      </c>
      <c r="D11" s="1">
        <v>9</v>
      </c>
      <c r="E11" s="1" t="s">
        <v>33</v>
      </c>
      <c r="F11" s="1" t="s">
        <v>367</v>
      </c>
      <c r="G11" s="1" t="s">
        <v>78</v>
      </c>
      <c r="H11" s="1" t="s">
        <v>298</v>
      </c>
      <c r="I11" s="1" t="s">
        <v>36</v>
      </c>
      <c r="J11" s="1" t="s">
        <v>79</v>
      </c>
      <c r="K11" s="1">
        <v>4</v>
      </c>
      <c r="L11" s="1">
        <v>273.39999999999998</v>
      </c>
      <c r="M11" s="1">
        <v>291.2</v>
      </c>
      <c r="N11" s="1">
        <v>67.900000000000006</v>
      </c>
      <c r="O11" s="1">
        <v>1.38</v>
      </c>
      <c r="P11" s="1">
        <v>33.766760699999999</v>
      </c>
      <c r="Q11" s="1">
        <v>3124</v>
      </c>
      <c r="R11" s="1">
        <v>4047</v>
      </c>
      <c r="S11" s="1">
        <v>4436</v>
      </c>
      <c r="T11" s="1" t="s">
        <v>340</v>
      </c>
      <c r="U11" s="1" t="s">
        <v>301</v>
      </c>
      <c r="V11" s="1">
        <v>62.002000000000002</v>
      </c>
      <c r="W11" s="1">
        <v>63.063000000000002</v>
      </c>
      <c r="X11" s="1">
        <v>1.2843119999999999</v>
      </c>
      <c r="Y11" s="1">
        <v>72.039000000000001</v>
      </c>
      <c r="Z11" s="4">
        <f t="shared" si="0"/>
        <v>6.4666666666666664E-2</v>
      </c>
      <c r="AA11" s="4">
        <f t="shared" si="1"/>
        <v>-22.707999999999998</v>
      </c>
      <c r="AB11" s="14">
        <f t="shared" si="3"/>
        <v>72.136256107304419</v>
      </c>
      <c r="AC11" s="9">
        <f t="shared" si="4"/>
        <v>72.221324988712396</v>
      </c>
      <c r="AD11" s="10">
        <f t="shared" si="5"/>
        <v>33.952677573196553</v>
      </c>
      <c r="AE11" s="25">
        <f t="shared" si="2"/>
        <v>71.461103640060742</v>
      </c>
    </row>
    <row r="12" spans="1:31" x14ac:dyDescent="0.2">
      <c r="A12" s="1" t="s">
        <v>342</v>
      </c>
      <c r="B12" s="1" t="s">
        <v>368</v>
      </c>
      <c r="C12" s="1" t="s">
        <v>369</v>
      </c>
      <c r="D12" s="1">
        <v>10</v>
      </c>
      <c r="E12" s="1" t="s">
        <v>33</v>
      </c>
      <c r="F12" s="1" t="s">
        <v>370</v>
      </c>
      <c r="G12" s="1" t="s">
        <v>83</v>
      </c>
      <c r="H12" s="1" t="s">
        <v>298</v>
      </c>
      <c r="I12" s="1" t="s">
        <v>36</v>
      </c>
      <c r="J12" s="1" t="s">
        <v>84</v>
      </c>
      <c r="K12" s="1">
        <v>4</v>
      </c>
      <c r="L12" s="1">
        <v>272.60000000000002</v>
      </c>
      <c r="M12" s="1">
        <v>288.60000000000002</v>
      </c>
      <c r="N12" s="1">
        <v>69.8</v>
      </c>
      <c r="O12" s="1">
        <v>1.4139999999999999</v>
      </c>
      <c r="P12" s="1">
        <v>43.371461500000002</v>
      </c>
      <c r="Q12" s="1">
        <v>4025</v>
      </c>
      <c r="R12" s="1">
        <v>4889</v>
      </c>
      <c r="S12" s="1">
        <v>5711</v>
      </c>
      <c r="T12" s="1" t="s">
        <v>340</v>
      </c>
      <c r="U12" s="1" t="s">
        <v>301</v>
      </c>
      <c r="V12" s="1">
        <v>81.606999999999999</v>
      </c>
      <c r="W12" s="1">
        <v>82.935000000000002</v>
      </c>
      <c r="X12" s="1">
        <v>1.2004933</v>
      </c>
      <c r="Y12" s="1">
        <v>-2.6739999999999999</v>
      </c>
      <c r="Z12" s="4">
        <f t="shared" si="0"/>
        <v>6.4666666666666664E-2</v>
      </c>
      <c r="AA12" s="4">
        <f t="shared" si="1"/>
        <v>-22.707999999999998</v>
      </c>
      <c r="AB12" s="14">
        <f t="shared" si="3"/>
        <v>-2.6583667577058137</v>
      </c>
      <c r="AC12" s="9">
        <f t="shared" si="4"/>
        <v>-2.7060603669736771</v>
      </c>
      <c r="AD12" s="10">
        <f t="shared" si="5"/>
        <v>43.345801939524804</v>
      </c>
      <c r="AE12" s="25">
        <f t="shared" si="2"/>
        <v>-1.8848681162498773</v>
      </c>
    </row>
    <row r="13" spans="1:31" x14ac:dyDescent="0.2">
      <c r="A13" s="1" t="s">
        <v>342</v>
      </c>
      <c r="B13" s="1" t="s">
        <v>372</v>
      </c>
      <c r="C13" s="1" t="s">
        <v>373</v>
      </c>
      <c r="D13" s="1">
        <v>11</v>
      </c>
      <c r="E13" s="1" t="s">
        <v>33</v>
      </c>
      <c r="F13" s="1" t="s">
        <v>374</v>
      </c>
      <c r="G13" s="1" t="s">
        <v>85</v>
      </c>
      <c r="H13" s="1" t="s">
        <v>298</v>
      </c>
      <c r="I13" s="1" t="s">
        <v>36</v>
      </c>
      <c r="J13" s="1" t="s">
        <v>86</v>
      </c>
      <c r="K13" s="1">
        <v>4</v>
      </c>
      <c r="L13" s="1">
        <v>272.5</v>
      </c>
      <c r="M13" s="1">
        <v>287.5</v>
      </c>
      <c r="N13" s="1">
        <v>70.3</v>
      </c>
      <c r="O13" s="1">
        <v>1.52</v>
      </c>
      <c r="P13" s="1">
        <v>43.338381200000001</v>
      </c>
      <c r="Q13" s="1">
        <v>4305</v>
      </c>
      <c r="R13" s="1">
        <v>5244</v>
      </c>
      <c r="S13" s="1">
        <v>6108</v>
      </c>
      <c r="T13" s="1" t="s">
        <v>48</v>
      </c>
      <c r="U13" s="1" t="s">
        <v>76</v>
      </c>
      <c r="V13" s="1">
        <v>87.643000000000001</v>
      </c>
      <c r="W13" s="1">
        <v>89.069000000000003</v>
      </c>
      <c r="X13" s="1">
        <v>1.2011845999999999</v>
      </c>
      <c r="Y13" s="1">
        <v>-2.093</v>
      </c>
      <c r="Z13" s="4">
        <f t="shared" si="0"/>
        <v>6.4666666666666664E-2</v>
      </c>
      <c r="AA13" s="4">
        <f t="shared" si="1"/>
        <v>-22.707999999999998</v>
      </c>
      <c r="AB13" s="14">
        <f t="shared" si="3"/>
        <v>-2.0780220401253873</v>
      </c>
      <c r="AC13" s="9">
        <f t="shared" si="4"/>
        <v>-2.166696180683787</v>
      </c>
      <c r="AD13" s="10">
        <f t="shared" si="5"/>
        <v>43.254662366959103</v>
      </c>
      <c r="AE13" s="25">
        <f t="shared" si="2"/>
        <v>-1.3568877231507659</v>
      </c>
    </row>
    <row r="14" spans="1:31" x14ac:dyDescent="0.2">
      <c r="A14" s="1" t="s">
        <v>342</v>
      </c>
      <c r="B14" s="1" t="s">
        <v>376</v>
      </c>
      <c r="C14" s="1" t="s">
        <v>377</v>
      </c>
      <c r="D14" s="1">
        <v>12</v>
      </c>
      <c r="E14" s="1" t="s">
        <v>33</v>
      </c>
      <c r="F14" s="1" t="s">
        <v>378</v>
      </c>
      <c r="G14" s="1" t="s">
        <v>88</v>
      </c>
      <c r="H14" s="1" t="s">
        <v>298</v>
      </c>
      <c r="I14" s="1" t="s">
        <v>36</v>
      </c>
      <c r="J14" s="1" t="s">
        <v>89</v>
      </c>
      <c r="K14" s="1">
        <v>4</v>
      </c>
      <c r="L14" s="1">
        <v>273.5</v>
      </c>
      <c r="M14" s="1">
        <v>295.39999999999998</v>
      </c>
      <c r="N14" s="1">
        <v>63.2</v>
      </c>
      <c r="O14" s="1">
        <v>0.625</v>
      </c>
      <c r="P14" s="1">
        <v>32.398883499999997</v>
      </c>
      <c r="Q14" s="1">
        <v>1374</v>
      </c>
      <c r="R14" s="1">
        <v>1943</v>
      </c>
      <c r="S14" s="1">
        <v>1955</v>
      </c>
      <c r="T14" s="1" t="s">
        <v>340</v>
      </c>
      <c r="U14" s="1" t="s">
        <v>301</v>
      </c>
      <c r="V14" s="1">
        <v>27.016999999999999</v>
      </c>
      <c r="W14" s="1">
        <v>27.513999999999999</v>
      </c>
      <c r="X14" s="1">
        <v>1.410015</v>
      </c>
      <c r="Y14" s="1">
        <v>183.83199999999999</v>
      </c>
      <c r="Z14" s="4">
        <f t="shared" si="0"/>
        <v>6.4666666666666664E-2</v>
      </c>
      <c r="AA14" s="4">
        <f t="shared" si="1"/>
        <v>-22.707999999999998</v>
      </c>
      <c r="AB14" s="14">
        <f t="shared" si="3"/>
        <v>184.31857842327682</v>
      </c>
      <c r="AC14" s="9">
        <f t="shared" si="4"/>
        <v>184.64114598529244</v>
      </c>
      <c r="AD14" s="10">
        <f t="shared" si="5"/>
        <v>33.647469986359575</v>
      </c>
      <c r="AE14" s="25">
        <f t="shared" si="2"/>
        <v>181.5081975900556</v>
      </c>
    </row>
    <row r="15" spans="1:31" x14ac:dyDescent="0.2">
      <c r="A15" s="1" t="s">
        <v>342</v>
      </c>
      <c r="B15" s="1" t="s">
        <v>379</v>
      </c>
      <c r="C15" s="1" t="s">
        <v>380</v>
      </c>
      <c r="D15" s="1">
        <v>13</v>
      </c>
      <c r="E15" s="1" t="s">
        <v>33</v>
      </c>
      <c r="F15" s="1" t="s">
        <v>381</v>
      </c>
      <c r="G15" s="1" t="s">
        <v>90</v>
      </c>
      <c r="H15" s="1" t="s">
        <v>298</v>
      </c>
      <c r="I15" s="1" t="s">
        <v>36</v>
      </c>
      <c r="J15" s="1" t="s">
        <v>91</v>
      </c>
      <c r="K15" s="1">
        <v>4</v>
      </c>
      <c r="L15" s="1">
        <v>270.39999999999998</v>
      </c>
      <c r="M15" s="1">
        <v>290</v>
      </c>
      <c r="N15" s="1">
        <v>67.599999999999994</v>
      </c>
      <c r="O15" s="1">
        <v>1.141</v>
      </c>
      <c r="P15" s="1">
        <v>33.6784301</v>
      </c>
      <c r="Q15" s="1">
        <v>2547</v>
      </c>
      <c r="R15" s="1">
        <v>3038</v>
      </c>
      <c r="S15" s="1">
        <v>3621</v>
      </c>
      <c r="T15" s="1" t="s">
        <v>339</v>
      </c>
      <c r="U15" s="1" t="s">
        <v>41</v>
      </c>
      <c r="V15" s="1">
        <v>51.213000000000001</v>
      </c>
      <c r="W15" s="1">
        <v>52.039000000000001</v>
      </c>
      <c r="X15" s="1">
        <v>1.1848086</v>
      </c>
      <c r="Y15" s="1">
        <v>-16.803999999999998</v>
      </c>
      <c r="Z15" s="4">
        <f t="shared" si="0"/>
        <v>6.4666666666666664E-2</v>
      </c>
      <c r="AA15" s="4">
        <f t="shared" si="1"/>
        <v>-22.707999999999998</v>
      </c>
      <c r="AB15" s="14">
        <f t="shared" si="3"/>
        <v>-16.796654220352355</v>
      </c>
      <c r="AC15" s="9">
        <f t="shared" si="4"/>
        <v>-16.637935293794904</v>
      </c>
      <c r="AD15" s="10">
        <f t="shared" si="5"/>
        <v>34.045722236425959</v>
      </c>
      <c r="AE15" s="25">
        <f t="shared" si="2"/>
        <v>-15.522697596676769</v>
      </c>
    </row>
    <row r="16" spans="1:31" x14ac:dyDescent="0.2">
      <c r="A16" s="1" t="s">
        <v>342</v>
      </c>
      <c r="B16" s="1" t="s">
        <v>382</v>
      </c>
      <c r="C16" s="1" t="s">
        <v>383</v>
      </c>
      <c r="D16" s="1">
        <v>14</v>
      </c>
      <c r="E16" s="1" t="s">
        <v>33</v>
      </c>
      <c r="F16" s="1" t="s">
        <v>384</v>
      </c>
      <c r="G16" s="1" t="s">
        <v>92</v>
      </c>
      <c r="H16" s="1" t="s">
        <v>298</v>
      </c>
      <c r="I16" s="1" t="s">
        <v>36</v>
      </c>
      <c r="J16" s="1" t="s">
        <v>93</v>
      </c>
      <c r="K16" s="1">
        <v>4</v>
      </c>
      <c r="L16" s="1">
        <v>270.10000000000002</v>
      </c>
      <c r="M16" s="1">
        <v>286.60000000000002</v>
      </c>
      <c r="N16" s="1">
        <v>70.8</v>
      </c>
      <c r="O16" s="1">
        <v>1.4390000000000001</v>
      </c>
      <c r="P16" s="1">
        <v>43.297981</v>
      </c>
      <c r="Q16" s="1">
        <v>4019</v>
      </c>
      <c r="R16" s="1">
        <v>4835</v>
      </c>
      <c r="S16" s="1">
        <v>5705</v>
      </c>
      <c r="T16" s="1" t="s">
        <v>340</v>
      </c>
      <c r="U16" s="1" t="s">
        <v>41</v>
      </c>
      <c r="V16" s="1">
        <v>82.915000000000006</v>
      </c>
      <c r="W16" s="1">
        <v>84.254999999999995</v>
      </c>
      <c r="X16" s="1">
        <v>1.189519</v>
      </c>
      <c r="Y16" s="1">
        <v>-12.528</v>
      </c>
      <c r="Z16" s="4">
        <f t="shared" si="0"/>
        <v>6.4666666666666664E-2</v>
      </c>
      <c r="AA16" s="4">
        <f t="shared" si="1"/>
        <v>-22.707999999999998</v>
      </c>
      <c r="AB16" s="14">
        <f t="shared" si="3"/>
        <v>-12.520180733338348</v>
      </c>
      <c r="AC16" s="9">
        <f t="shared" si="4"/>
        <v>-12.57669310708347</v>
      </c>
      <c r="AD16" s="10">
        <f t="shared" si="5"/>
        <v>43.259134709600509</v>
      </c>
      <c r="AE16" s="25">
        <f t="shared" si="2"/>
        <v>-11.547171781809016</v>
      </c>
    </row>
    <row r="17" spans="1:31" x14ac:dyDescent="0.2">
      <c r="A17" s="1" t="s">
        <v>342</v>
      </c>
      <c r="B17" s="1" t="s">
        <v>385</v>
      </c>
      <c r="C17" s="1" t="s">
        <v>386</v>
      </c>
      <c r="D17" s="1">
        <v>15</v>
      </c>
      <c r="E17" s="1" t="s">
        <v>33</v>
      </c>
      <c r="F17" s="1" t="s">
        <v>317</v>
      </c>
      <c r="G17" s="1" t="s">
        <v>94</v>
      </c>
      <c r="H17" s="1" t="s">
        <v>298</v>
      </c>
      <c r="I17" s="1" t="s">
        <v>36</v>
      </c>
      <c r="J17" s="1" t="s">
        <v>95</v>
      </c>
      <c r="K17" s="1">
        <v>3</v>
      </c>
      <c r="L17" s="1">
        <v>270.3</v>
      </c>
      <c r="M17" s="1">
        <v>288.89999999999998</v>
      </c>
      <c r="N17" s="1">
        <v>68.599999999999994</v>
      </c>
      <c r="O17" s="1">
        <v>1.1970000000000001</v>
      </c>
      <c r="P17" s="1">
        <v>38.258839199999997</v>
      </c>
      <c r="Q17" s="1">
        <v>3015</v>
      </c>
      <c r="R17" s="1">
        <v>3981</v>
      </c>
      <c r="S17" s="1">
        <v>4285</v>
      </c>
      <c r="T17" s="1" t="s">
        <v>340</v>
      </c>
      <c r="U17" s="1" t="s">
        <v>301</v>
      </c>
      <c r="V17" s="1">
        <v>60.921999999999997</v>
      </c>
      <c r="W17" s="1">
        <v>61.98</v>
      </c>
      <c r="X17" s="1">
        <v>1.3101878</v>
      </c>
      <c r="Y17" s="1">
        <v>94.927999999999997</v>
      </c>
      <c r="Z17" s="4">
        <f t="shared" si="0"/>
        <v>6.4666666666666664E-2</v>
      </c>
      <c r="AA17" s="4">
        <f t="shared" si="1"/>
        <v>-22.707999999999998</v>
      </c>
      <c r="AB17" s="14">
        <f t="shared" si="3"/>
        <v>95.050863394097306</v>
      </c>
      <c r="AC17" s="9">
        <f t="shared" si="4"/>
        <v>95.143167670905939</v>
      </c>
      <c r="AD17" s="10">
        <f t="shared" si="5"/>
        <v>38.48616193110535</v>
      </c>
      <c r="AE17" s="25">
        <f t="shared" si="2"/>
        <v>93.899159071861263</v>
      </c>
    </row>
    <row r="18" spans="1:31" x14ac:dyDescent="0.2">
      <c r="A18" s="1" t="s">
        <v>342</v>
      </c>
      <c r="B18" s="1" t="s">
        <v>388</v>
      </c>
      <c r="C18" s="1" t="s">
        <v>389</v>
      </c>
      <c r="D18" s="1">
        <v>16</v>
      </c>
      <c r="E18" s="1" t="s">
        <v>33</v>
      </c>
      <c r="F18" s="1" t="s">
        <v>390</v>
      </c>
      <c r="G18" s="1" t="s">
        <v>96</v>
      </c>
      <c r="H18" s="1" t="s">
        <v>298</v>
      </c>
      <c r="I18" s="1" t="s">
        <v>36</v>
      </c>
      <c r="J18" s="1" t="s">
        <v>97</v>
      </c>
      <c r="K18" s="1">
        <v>4</v>
      </c>
      <c r="L18" s="1">
        <v>270</v>
      </c>
      <c r="M18" s="1">
        <v>285.7</v>
      </c>
      <c r="N18" s="1">
        <v>71.3</v>
      </c>
      <c r="O18" s="1">
        <v>1.5289999999999999</v>
      </c>
      <c r="P18" s="1">
        <v>44.415056999999997</v>
      </c>
      <c r="Q18" s="1">
        <v>4360</v>
      </c>
      <c r="R18" s="1">
        <v>5254</v>
      </c>
      <c r="S18" s="1">
        <v>6190</v>
      </c>
      <c r="T18" s="1" t="s">
        <v>340</v>
      </c>
      <c r="U18" s="1" t="s">
        <v>301</v>
      </c>
      <c r="V18" s="1">
        <v>90.355999999999995</v>
      </c>
      <c r="W18" s="1">
        <v>91.816999999999993</v>
      </c>
      <c r="X18" s="1">
        <v>1.1898267</v>
      </c>
      <c r="Y18" s="1">
        <v>-12.246</v>
      </c>
      <c r="Z18" s="4">
        <f t="shared" si="0"/>
        <v>6.4666666666666664E-2</v>
      </c>
      <c r="AA18" s="4">
        <f t="shared" si="1"/>
        <v>-22.707999999999998</v>
      </c>
      <c r="AB18" s="14">
        <f t="shared" si="3"/>
        <v>-12.238626425486</v>
      </c>
      <c r="AC18" s="9">
        <f t="shared" si="4"/>
        <v>-12.34565963027433</v>
      </c>
      <c r="AD18" s="10">
        <f t="shared" si="5"/>
        <v>44.305694303556493</v>
      </c>
      <c r="AE18" s="25">
        <f t="shared" si="2"/>
        <v>-11.321014485856884</v>
      </c>
    </row>
    <row r="19" spans="1:31" x14ac:dyDescent="0.2">
      <c r="A19" s="1" t="s">
        <v>342</v>
      </c>
      <c r="B19" s="1" t="s">
        <v>391</v>
      </c>
      <c r="C19" s="1" t="s">
        <v>392</v>
      </c>
      <c r="D19" s="1">
        <v>17</v>
      </c>
      <c r="E19" s="1" t="s">
        <v>33</v>
      </c>
      <c r="F19" s="1" t="s">
        <v>393</v>
      </c>
      <c r="G19" s="1" t="s">
        <v>99</v>
      </c>
      <c r="H19" s="1" t="s">
        <v>298</v>
      </c>
      <c r="I19" s="1" t="s">
        <v>36</v>
      </c>
      <c r="J19" s="1" t="s">
        <v>100</v>
      </c>
      <c r="K19" s="1">
        <v>4</v>
      </c>
      <c r="L19" s="1">
        <v>270.3</v>
      </c>
      <c r="M19" s="1">
        <v>289.10000000000002</v>
      </c>
      <c r="N19" s="1">
        <v>69.099999999999994</v>
      </c>
      <c r="O19" s="1">
        <v>1.248</v>
      </c>
      <c r="P19" s="1">
        <v>36.574818499999999</v>
      </c>
      <c r="Q19" s="1">
        <v>2955</v>
      </c>
      <c r="R19" s="1">
        <v>5860</v>
      </c>
      <c r="S19" s="1">
        <v>4206</v>
      </c>
      <c r="T19" s="1" t="s">
        <v>48</v>
      </c>
      <c r="U19" s="1" t="s">
        <v>301</v>
      </c>
      <c r="V19" s="1">
        <v>60.332000000000001</v>
      </c>
      <c r="W19" s="1">
        <v>61.777000000000001</v>
      </c>
      <c r="X19" s="1">
        <v>1.9685199</v>
      </c>
      <c r="Y19" s="1">
        <v>681.84699999999998</v>
      </c>
      <c r="Z19" s="4">
        <f t="shared" si="0"/>
        <v>6.4666666666666664E-2</v>
      </c>
      <c r="AA19" s="4">
        <f t="shared" si="1"/>
        <v>-22.707999999999998</v>
      </c>
      <c r="AB19" s="14">
        <f t="shared" si="3"/>
        <v>682.58528391947584</v>
      </c>
      <c r="AC19" s="9">
        <f t="shared" si="4"/>
        <v>682.67894441536691</v>
      </c>
      <c r="AD19" s="10">
        <f t="shared" si="5"/>
        <v>36.795243495037155</v>
      </c>
      <c r="AE19" s="25">
        <f t="shared" si="2"/>
        <v>669.03443547785946</v>
      </c>
    </row>
    <row r="20" spans="1:31" x14ac:dyDescent="0.2">
      <c r="A20" s="1" t="s">
        <v>342</v>
      </c>
      <c r="B20" s="1" t="s">
        <v>395</v>
      </c>
      <c r="C20" s="1" t="s">
        <v>396</v>
      </c>
      <c r="D20" s="1">
        <v>18</v>
      </c>
      <c r="E20" s="1" t="s">
        <v>33</v>
      </c>
      <c r="F20" s="1" t="s">
        <v>397</v>
      </c>
      <c r="G20" s="1" t="s">
        <v>101</v>
      </c>
      <c r="H20" s="1" t="s">
        <v>298</v>
      </c>
      <c r="I20" s="1" t="s">
        <v>36</v>
      </c>
      <c r="J20" s="1" t="s">
        <v>102</v>
      </c>
      <c r="K20" s="1">
        <v>4</v>
      </c>
      <c r="L20" s="1">
        <v>270.3</v>
      </c>
      <c r="M20" s="1">
        <v>289.89999999999998</v>
      </c>
      <c r="N20" s="1">
        <v>68.400000000000006</v>
      </c>
      <c r="O20" s="1">
        <v>1.2410000000000001</v>
      </c>
      <c r="P20" s="1">
        <v>32.825795900000003</v>
      </c>
      <c r="Q20" s="1">
        <v>2664</v>
      </c>
      <c r="R20" s="1">
        <v>3238</v>
      </c>
      <c r="S20" s="1">
        <v>3787</v>
      </c>
      <c r="T20" s="1" t="s">
        <v>48</v>
      </c>
      <c r="U20" s="1" t="s">
        <v>301</v>
      </c>
      <c r="V20" s="1">
        <v>54.268000000000001</v>
      </c>
      <c r="W20" s="1">
        <v>55.155000000000001</v>
      </c>
      <c r="X20" s="1">
        <v>1.2071213000000001</v>
      </c>
      <c r="Y20" s="1">
        <v>3.0619999999999998</v>
      </c>
      <c r="Z20" s="4">
        <f t="shared" si="0"/>
        <v>6.4666666666666664E-2</v>
      </c>
      <c r="AA20" s="4">
        <f t="shared" si="1"/>
        <v>-22.707999999999998</v>
      </c>
      <c r="AB20" s="14">
        <f t="shared" si="3"/>
        <v>3.0922495900672224</v>
      </c>
      <c r="AC20" s="9">
        <f t="shared" si="4"/>
        <v>3.2301508877525968</v>
      </c>
      <c r="AD20" s="10">
        <f t="shared" si="5"/>
        <v>33.126371617185463</v>
      </c>
      <c r="AE20" s="25">
        <f t="shared" si="2"/>
        <v>3.9260537644721376</v>
      </c>
    </row>
    <row r="21" spans="1:31" x14ac:dyDescent="0.2">
      <c r="A21" s="1" t="s">
        <v>342</v>
      </c>
      <c r="B21" s="1" t="s">
        <v>398</v>
      </c>
      <c r="C21" s="1" t="s">
        <v>399</v>
      </c>
      <c r="D21" s="1">
        <v>19</v>
      </c>
      <c r="E21" s="1" t="s">
        <v>33</v>
      </c>
      <c r="F21" s="1" t="s">
        <v>400</v>
      </c>
      <c r="G21" s="1" t="s">
        <v>103</v>
      </c>
      <c r="H21" s="1" t="s">
        <v>298</v>
      </c>
      <c r="I21" s="1" t="s">
        <v>36</v>
      </c>
      <c r="J21" s="1" t="s">
        <v>104</v>
      </c>
      <c r="K21" s="1">
        <v>4</v>
      </c>
      <c r="L21" s="1">
        <v>270.39999999999998</v>
      </c>
      <c r="M21" s="1">
        <v>287.89999999999998</v>
      </c>
      <c r="N21" s="1">
        <v>70.099999999999994</v>
      </c>
      <c r="O21" s="1">
        <v>1.282</v>
      </c>
      <c r="P21" s="1">
        <v>42.795577899999998</v>
      </c>
      <c r="Q21" s="1">
        <v>3556</v>
      </c>
      <c r="R21" s="1">
        <v>4264</v>
      </c>
      <c r="S21" s="1">
        <v>5052</v>
      </c>
      <c r="T21" s="1" t="s">
        <v>48</v>
      </c>
      <c r="U21" s="1" t="s">
        <v>41</v>
      </c>
      <c r="V21" s="1">
        <v>73.034999999999997</v>
      </c>
      <c r="W21" s="1">
        <v>74.215000000000003</v>
      </c>
      <c r="X21" s="1">
        <v>1.1878812999999999</v>
      </c>
      <c r="Y21" s="1">
        <v>-14.042</v>
      </c>
      <c r="Z21" s="4">
        <f t="shared" si="0"/>
        <v>6.4666666666666664E-2</v>
      </c>
      <c r="AA21" s="4">
        <f t="shared" si="1"/>
        <v>-22.707999999999998</v>
      </c>
      <c r="AB21" s="14">
        <f t="shared" si="3"/>
        <v>-14.034442362587717</v>
      </c>
      <c r="AC21" s="9">
        <f t="shared" si="4"/>
        <v>-14.023878679248229</v>
      </c>
      <c r="AD21" s="10">
        <f t="shared" si="5"/>
        <v>42.867557152493781</v>
      </c>
      <c r="AE21" s="25">
        <f t="shared" si="2"/>
        <v>-12.963813128604411</v>
      </c>
    </row>
    <row r="22" spans="1:31" x14ac:dyDescent="0.2">
      <c r="A22" s="1" t="s">
        <v>342</v>
      </c>
      <c r="B22" s="1" t="s">
        <v>401</v>
      </c>
      <c r="C22" s="1" t="s">
        <v>402</v>
      </c>
      <c r="D22" s="1">
        <v>20</v>
      </c>
      <c r="E22" s="1" t="s">
        <v>33</v>
      </c>
      <c r="F22" s="1" t="s">
        <v>403</v>
      </c>
      <c r="G22" s="1" t="s">
        <v>105</v>
      </c>
      <c r="H22" s="1" t="s">
        <v>298</v>
      </c>
      <c r="I22" s="1" t="s">
        <v>36</v>
      </c>
      <c r="J22" s="1" t="s">
        <v>106</v>
      </c>
      <c r="K22" s="1">
        <v>4</v>
      </c>
      <c r="L22" s="1">
        <v>270.3</v>
      </c>
      <c r="M22" s="1">
        <v>287.8</v>
      </c>
      <c r="N22" s="1">
        <v>69.400000000000006</v>
      </c>
      <c r="O22" s="1">
        <v>1.2230000000000001</v>
      </c>
      <c r="P22" s="1">
        <v>43.008017600000002</v>
      </c>
      <c r="Q22" s="1">
        <v>3453</v>
      </c>
      <c r="R22" s="1">
        <v>4142</v>
      </c>
      <c r="S22" s="1">
        <v>4907</v>
      </c>
      <c r="T22" s="1" t="s">
        <v>48</v>
      </c>
      <c r="U22" s="1" t="s">
        <v>301</v>
      </c>
      <c r="V22" s="1">
        <v>70.027000000000001</v>
      </c>
      <c r="W22" s="1">
        <v>71.159000000000006</v>
      </c>
      <c r="X22" s="1">
        <v>1.1879565999999999</v>
      </c>
      <c r="Y22" s="1">
        <v>-14.002000000000001</v>
      </c>
      <c r="Z22" s="4">
        <f t="shared" si="0"/>
        <v>6.4666666666666664E-2</v>
      </c>
      <c r="AA22" s="4">
        <f t="shared" si="1"/>
        <v>-22.707999999999998</v>
      </c>
      <c r="AB22" s="14">
        <f t="shared" si="3"/>
        <v>-13.994081112887574</v>
      </c>
      <c r="AC22" s="9">
        <f t="shared" si="4"/>
        <v>-13.963100653606794</v>
      </c>
      <c r="AD22" s="10">
        <f t="shared" si="5"/>
        <v>43.120309021033542</v>
      </c>
      <c r="AE22" s="25">
        <f t="shared" si="2"/>
        <v>-12.904317880893052</v>
      </c>
    </row>
    <row r="23" spans="1:31" x14ac:dyDescent="0.2">
      <c r="A23" s="1" t="s">
        <v>342</v>
      </c>
      <c r="B23" s="1" t="s">
        <v>404</v>
      </c>
      <c r="C23" s="1" t="s">
        <v>405</v>
      </c>
      <c r="D23" s="1">
        <v>21</v>
      </c>
      <c r="E23" s="1" t="s">
        <v>33</v>
      </c>
      <c r="F23" s="1" t="s">
        <v>406</v>
      </c>
      <c r="G23" s="1" t="s">
        <v>107</v>
      </c>
      <c r="H23" s="1" t="s">
        <v>298</v>
      </c>
      <c r="I23" s="1" t="s">
        <v>36</v>
      </c>
      <c r="J23" s="1" t="s">
        <v>108</v>
      </c>
      <c r="K23" s="1">
        <v>4</v>
      </c>
      <c r="L23" s="1">
        <v>270.10000000000002</v>
      </c>
      <c r="M23" s="1">
        <v>289.2</v>
      </c>
      <c r="N23" s="1">
        <v>68.599999999999994</v>
      </c>
      <c r="O23" s="1">
        <v>1.089</v>
      </c>
      <c r="P23" s="1">
        <v>40.0151155</v>
      </c>
      <c r="Q23" s="1">
        <v>2850</v>
      </c>
      <c r="R23" s="1">
        <v>4387</v>
      </c>
      <c r="S23" s="1">
        <v>4054</v>
      </c>
      <c r="T23" s="1" t="s">
        <v>48</v>
      </c>
      <c r="U23" s="1" t="s">
        <v>76</v>
      </c>
      <c r="V23" s="1">
        <v>57.853999999999999</v>
      </c>
      <c r="W23" s="1">
        <v>58.985999999999997</v>
      </c>
      <c r="X23" s="1">
        <v>1.5297731999999999</v>
      </c>
      <c r="Y23" s="1">
        <v>290.60599999999999</v>
      </c>
      <c r="Z23" s="4">
        <f t="shared" si="0"/>
        <v>6.4666666666666664E-2</v>
      </c>
      <c r="AA23" s="4">
        <f t="shared" si="1"/>
        <v>-22.707999999999998</v>
      </c>
      <c r="AB23" s="14">
        <f t="shared" si="3"/>
        <v>290.94986479147337</v>
      </c>
      <c r="AC23" s="9">
        <f t="shared" si="4"/>
        <v>291.06217162952817</v>
      </c>
      <c r="AD23" s="10">
        <f t="shared" si="5"/>
        <v>40.305698979582473</v>
      </c>
      <c r="AE23" s="25">
        <f t="shared" si="2"/>
        <v>285.68310645850414</v>
      </c>
    </row>
    <row r="24" spans="1:31" x14ac:dyDescent="0.2">
      <c r="A24" s="1" t="s">
        <v>342</v>
      </c>
      <c r="B24" s="1" t="s">
        <v>408</v>
      </c>
      <c r="C24" s="1" t="s">
        <v>409</v>
      </c>
      <c r="D24" s="1">
        <v>22</v>
      </c>
      <c r="E24" s="1" t="s">
        <v>33</v>
      </c>
      <c r="F24" s="1" t="s">
        <v>410</v>
      </c>
      <c r="G24" s="1" t="s">
        <v>109</v>
      </c>
      <c r="H24" s="1" t="s">
        <v>298</v>
      </c>
      <c r="I24" s="1" t="s">
        <v>36</v>
      </c>
      <c r="J24" s="1" t="s">
        <v>110</v>
      </c>
      <c r="K24" s="1">
        <v>4</v>
      </c>
      <c r="L24" s="1">
        <v>270.3</v>
      </c>
      <c r="M24" s="1">
        <v>289.89999999999998</v>
      </c>
      <c r="N24" s="1">
        <v>68.400000000000006</v>
      </c>
      <c r="O24" s="1">
        <v>1.1910000000000001</v>
      </c>
      <c r="P24" s="1">
        <v>33.999070000000003</v>
      </c>
      <c r="Q24" s="1">
        <v>2642</v>
      </c>
      <c r="R24" s="1">
        <v>3515</v>
      </c>
      <c r="S24" s="1">
        <v>3758</v>
      </c>
      <c r="T24" s="1" t="s">
        <v>340</v>
      </c>
      <c r="U24" s="1" t="s">
        <v>301</v>
      </c>
      <c r="V24" s="1">
        <v>53.884999999999998</v>
      </c>
      <c r="W24" s="1">
        <v>54.826000000000001</v>
      </c>
      <c r="X24" s="1">
        <v>1.319016</v>
      </c>
      <c r="Y24" s="1">
        <v>102.75</v>
      </c>
      <c r="Z24" s="4">
        <f t="shared" si="0"/>
        <v>6.4666666666666664E-2</v>
      </c>
      <c r="AA24" s="4">
        <f t="shared" si="1"/>
        <v>-22.707999999999998</v>
      </c>
      <c r="AB24" s="14">
        <f t="shared" si="3"/>
        <v>102.89815107983735</v>
      </c>
      <c r="AC24" s="9">
        <f t="shared" si="4"/>
        <v>103.03825038775986</v>
      </c>
      <c r="AD24" s="10">
        <f t="shared" si="5"/>
        <v>34.316390355648139</v>
      </c>
      <c r="AE24" s="25">
        <f t="shared" si="2"/>
        <v>101.62760857287083</v>
      </c>
    </row>
    <row r="25" spans="1:31" x14ac:dyDescent="0.2">
      <c r="A25" s="1" t="s">
        <v>342</v>
      </c>
      <c r="B25" s="1" t="s">
        <v>411</v>
      </c>
      <c r="C25" s="1" t="s">
        <v>412</v>
      </c>
      <c r="D25" s="1">
        <v>23</v>
      </c>
      <c r="E25" s="1" t="s">
        <v>33</v>
      </c>
      <c r="F25" s="1" t="s">
        <v>413</v>
      </c>
      <c r="G25" s="1" t="s">
        <v>111</v>
      </c>
      <c r="H25" s="1" t="s">
        <v>298</v>
      </c>
      <c r="I25" s="1" t="s">
        <v>36</v>
      </c>
      <c r="J25" s="1" t="s">
        <v>112</v>
      </c>
      <c r="K25" s="1">
        <v>4</v>
      </c>
      <c r="L25" s="1">
        <v>270.3</v>
      </c>
      <c r="M25" s="1">
        <v>287.39999999999998</v>
      </c>
      <c r="N25" s="1">
        <v>70.3</v>
      </c>
      <c r="O25" s="1">
        <v>1.573</v>
      </c>
      <c r="P25" s="1">
        <v>36.506475399999999</v>
      </c>
      <c r="Q25" s="1">
        <v>3720</v>
      </c>
      <c r="R25" s="1">
        <v>4578</v>
      </c>
      <c r="S25" s="1">
        <v>5284</v>
      </c>
      <c r="T25" s="1" t="s">
        <v>48</v>
      </c>
      <c r="U25" s="1" t="s">
        <v>301</v>
      </c>
      <c r="V25" s="1">
        <v>76.412000000000006</v>
      </c>
      <c r="W25" s="1">
        <v>77.668999999999997</v>
      </c>
      <c r="X25" s="1">
        <v>1.2179559</v>
      </c>
      <c r="Y25" s="1">
        <v>12.743</v>
      </c>
      <c r="Z25" s="4">
        <f t="shared" si="0"/>
        <v>6.4666666666666664E-2</v>
      </c>
      <c r="AA25" s="4">
        <f t="shared" si="1"/>
        <v>-22.707999999999998</v>
      </c>
      <c r="AB25" s="14">
        <f t="shared" si="3"/>
        <v>12.772540850382066</v>
      </c>
      <c r="AC25" s="9">
        <f t="shared" si="4"/>
        <v>12.760028766672727</v>
      </c>
      <c r="AD25" s="10">
        <f t="shared" si="5"/>
        <v>36.532365418481383</v>
      </c>
      <c r="AE25" s="25">
        <f t="shared" si="2"/>
        <v>13.254794523678695</v>
      </c>
    </row>
    <row r="26" spans="1:31" x14ac:dyDescent="0.2">
      <c r="A26" s="1" t="s">
        <v>342</v>
      </c>
      <c r="B26" s="1" t="s">
        <v>414</v>
      </c>
      <c r="C26" s="1" t="s">
        <v>415</v>
      </c>
      <c r="D26" s="1">
        <v>24</v>
      </c>
      <c r="E26" s="1" t="s">
        <v>33</v>
      </c>
      <c r="F26" s="1" t="s">
        <v>416</v>
      </c>
      <c r="G26" s="1" t="s">
        <v>113</v>
      </c>
      <c r="H26" s="1" t="s">
        <v>298</v>
      </c>
      <c r="I26" s="1" t="s">
        <v>36</v>
      </c>
      <c r="J26" s="1" t="s">
        <v>114</v>
      </c>
      <c r="K26" s="1">
        <v>4</v>
      </c>
      <c r="L26" s="1">
        <v>270.3</v>
      </c>
      <c r="M26" s="1">
        <v>287</v>
      </c>
      <c r="N26" s="1">
        <v>70.599999999999994</v>
      </c>
      <c r="O26" s="1">
        <v>1.3660000000000001</v>
      </c>
      <c r="P26" s="1">
        <v>44.566939699999999</v>
      </c>
      <c r="Q26" s="1">
        <v>3939</v>
      </c>
      <c r="R26" s="1">
        <v>4943</v>
      </c>
      <c r="S26" s="1">
        <v>5595</v>
      </c>
      <c r="T26" s="1" t="s">
        <v>48</v>
      </c>
      <c r="U26" s="1" t="s">
        <v>301</v>
      </c>
      <c r="V26" s="1">
        <v>80.977999999999994</v>
      </c>
      <c r="W26" s="1">
        <v>82.328999999999994</v>
      </c>
      <c r="X26" s="1">
        <v>1.2415581</v>
      </c>
      <c r="Y26" s="1">
        <v>33.787999999999997</v>
      </c>
      <c r="Z26" s="4">
        <f t="shared" si="0"/>
        <v>6.4666666666666664E-2</v>
      </c>
      <c r="AA26" s="4">
        <f t="shared" si="1"/>
        <v>-22.707999999999998</v>
      </c>
      <c r="AB26" s="14">
        <f t="shared" si="3"/>
        <v>33.832410595114119</v>
      </c>
      <c r="AC26" s="9">
        <f t="shared" si="4"/>
        <v>33.788765600447178</v>
      </c>
      <c r="AD26" s="10">
        <f t="shared" si="5"/>
        <v>44.546652622055213</v>
      </c>
      <c r="AE26" s="25">
        <f t="shared" si="2"/>
        <v>33.839699903189079</v>
      </c>
    </row>
    <row r="27" spans="1:31" x14ac:dyDescent="0.2">
      <c r="A27" s="1" t="s">
        <v>342</v>
      </c>
      <c r="B27" s="1" t="s">
        <v>417</v>
      </c>
      <c r="C27" s="1" t="s">
        <v>418</v>
      </c>
      <c r="D27" s="1">
        <v>25</v>
      </c>
      <c r="E27" s="1" t="s">
        <v>33</v>
      </c>
      <c r="F27" s="1" t="s">
        <v>50</v>
      </c>
      <c r="G27" s="1" t="s">
        <v>115</v>
      </c>
      <c r="H27" s="1" t="s">
        <v>298</v>
      </c>
      <c r="I27" s="1" t="s">
        <v>36</v>
      </c>
      <c r="J27" s="1" t="s">
        <v>116</v>
      </c>
      <c r="K27" s="1">
        <v>4</v>
      </c>
      <c r="L27" s="1">
        <v>270.3</v>
      </c>
      <c r="M27" s="1">
        <v>289.60000000000002</v>
      </c>
      <c r="N27" s="1">
        <v>68.099999999999994</v>
      </c>
      <c r="O27" s="1">
        <v>1.0429999999999999</v>
      </c>
      <c r="P27" s="1">
        <v>40.120338400000001</v>
      </c>
      <c r="Q27" s="1">
        <v>2759</v>
      </c>
      <c r="R27" s="1">
        <v>3269</v>
      </c>
      <c r="S27" s="1">
        <v>3924</v>
      </c>
      <c r="T27" s="1" t="s">
        <v>48</v>
      </c>
      <c r="U27" s="1" t="s">
        <v>301</v>
      </c>
      <c r="V27" s="1">
        <v>55.756</v>
      </c>
      <c r="W27" s="1">
        <v>56.651000000000003</v>
      </c>
      <c r="X27" s="1">
        <v>1.1765721</v>
      </c>
      <c r="Y27" s="1">
        <v>-24.213999999999999</v>
      </c>
      <c r="Z27" s="4">
        <f t="shared" si="0"/>
        <v>6.4666666666666664E-2</v>
      </c>
      <c r="AA27" s="4">
        <f t="shared" si="1"/>
        <v>-22.707999999999998</v>
      </c>
      <c r="AB27" s="14">
        <f t="shared" si="3"/>
        <v>-24.215721051608455</v>
      </c>
      <c r="AC27" s="9">
        <f t="shared" si="4"/>
        <v>-24.087814353663976</v>
      </c>
      <c r="AD27" s="10">
        <f t="shared" si="5"/>
        <v>40.456965997607412</v>
      </c>
      <c r="AE27" s="25">
        <f t="shared" si="2"/>
        <v>-22.815339886531081</v>
      </c>
    </row>
    <row r="28" spans="1:31" x14ac:dyDescent="0.2">
      <c r="A28" s="1" t="s">
        <v>342</v>
      </c>
      <c r="B28" s="1" t="s">
        <v>419</v>
      </c>
      <c r="C28" s="1" t="s">
        <v>420</v>
      </c>
      <c r="D28" s="1">
        <v>26</v>
      </c>
      <c r="E28" s="1" t="s">
        <v>33</v>
      </c>
      <c r="F28" s="1" t="s">
        <v>421</v>
      </c>
      <c r="G28" s="1" t="s">
        <v>117</v>
      </c>
      <c r="H28" s="1" t="s">
        <v>298</v>
      </c>
      <c r="I28" s="1" t="s">
        <v>36</v>
      </c>
      <c r="J28" s="1" t="s">
        <v>118</v>
      </c>
      <c r="K28" s="1">
        <v>4</v>
      </c>
      <c r="L28" s="1">
        <v>270.39999999999998</v>
      </c>
      <c r="M28" s="1">
        <v>287.10000000000002</v>
      </c>
      <c r="N28" s="1">
        <v>70.3</v>
      </c>
      <c r="O28" s="1">
        <v>1.377</v>
      </c>
      <c r="P28" s="1">
        <v>42.654681799999999</v>
      </c>
      <c r="Q28" s="1">
        <v>3788</v>
      </c>
      <c r="R28" s="1">
        <v>4752</v>
      </c>
      <c r="S28" s="1">
        <v>5380</v>
      </c>
      <c r="T28" s="1" t="s">
        <v>48</v>
      </c>
      <c r="U28" s="1" t="s">
        <v>301</v>
      </c>
      <c r="V28" s="1">
        <v>78.135000000000005</v>
      </c>
      <c r="W28" s="1">
        <v>79.438000000000002</v>
      </c>
      <c r="X28" s="1">
        <v>1.2408096</v>
      </c>
      <c r="Y28" s="1">
        <v>33.146000000000001</v>
      </c>
      <c r="Z28" s="4">
        <f t="shared" si="0"/>
        <v>6.4666666666666664E-2</v>
      </c>
      <c r="AA28" s="4">
        <f t="shared" si="1"/>
        <v>-22.707999999999998</v>
      </c>
      <c r="AB28" s="14">
        <f t="shared" si="3"/>
        <v>33.191505106668913</v>
      </c>
      <c r="AC28" s="9">
        <f t="shared" si="4"/>
        <v>33.167174542383606</v>
      </c>
      <c r="AD28" s="10">
        <f t="shared" si="5"/>
        <v>42.665594413967192</v>
      </c>
      <c r="AE28" s="25">
        <f t="shared" si="2"/>
        <v>33.231228114506195</v>
      </c>
    </row>
    <row r="29" spans="1:31" x14ac:dyDescent="0.2">
      <c r="A29" s="1" t="s">
        <v>342</v>
      </c>
      <c r="B29" s="1" t="s">
        <v>423</v>
      </c>
      <c r="C29" s="1" t="s">
        <v>424</v>
      </c>
      <c r="D29" s="1">
        <v>27</v>
      </c>
      <c r="E29" s="1" t="s">
        <v>33</v>
      </c>
      <c r="F29" s="1" t="s">
        <v>425</v>
      </c>
      <c r="G29" s="1" t="s">
        <v>119</v>
      </c>
      <c r="H29" s="1" t="s">
        <v>298</v>
      </c>
      <c r="I29" s="1" t="s">
        <v>36</v>
      </c>
      <c r="J29" s="1" t="s">
        <v>120</v>
      </c>
      <c r="K29" s="1">
        <v>4</v>
      </c>
      <c r="L29" s="1">
        <v>270.5</v>
      </c>
      <c r="M29" s="1">
        <v>289.60000000000002</v>
      </c>
      <c r="N29" s="1">
        <v>68.599999999999994</v>
      </c>
      <c r="O29" s="1">
        <v>1.34</v>
      </c>
      <c r="P29" s="1">
        <v>32.678882299999998</v>
      </c>
      <c r="Q29" s="1">
        <v>2872</v>
      </c>
      <c r="R29" s="1">
        <v>3658</v>
      </c>
      <c r="S29" s="1">
        <v>4084</v>
      </c>
      <c r="T29" s="1" t="s">
        <v>48</v>
      </c>
      <c r="U29" s="1" t="s">
        <v>301</v>
      </c>
      <c r="V29" s="1">
        <v>58.287999999999997</v>
      </c>
      <c r="W29" s="1">
        <v>59.274000000000001</v>
      </c>
      <c r="X29" s="1">
        <v>1.2639549999999999</v>
      </c>
      <c r="Y29" s="1">
        <v>53.676000000000002</v>
      </c>
      <c r="Z29" s="4">
        <f t="shared" si="0"/>
        <v>6.4666666666666664E-2</v>
      </c>
      <c r="AA29" s="4">
        <f t="shared" si="1"/>
        <v>-22.707999999999998</v>
      </c>
      <c r="AB29" s="14">
        <f t="shared" si="3"/>
        <v>53.759424324993816</v>
      </c>
      <c r="AC29" s="9">
        <f t="shared" si="4"/>
        <v>53.869807068980833</v>
      </c>
      <c r="AD29" s="10">
        <f t="shared" si="5"/>
        <v>32.912035430632528</v>
      </c>
      <c r="AE29" s="25">
        <f t="shared" si="2"/>
        <v>53.496911927825664</v>
      </c>
    </row>
    <row r="30" spans="1:31" x14ac:dyDescent="0.2">
      <c r="A30" s="1" t="s">
        <v>342</v>
      </c>
      <c r="B30" s="1" t="s">
        <v>426</v>
      </c>
      <c r="C30" s="1" t="s">
        <v>427</v>
      </c>
      <c r="D30" s="1">
        <v>28</v>
      </c>
      <c r="E30" s="1" t="s">
        <v>33</v>
      </c>
      <c r="F30" s="1" t="s">
        <v>428</v>
      </c>
      <c r="G30" s="1" t="s">
        <v>121</v>
      </c>
      <c r="H30" s="1" t="s">
        <v>298</v>
      </c>
      <c r="I30" s="1" t="s">
        <v>36</v>
      </c>
      <c r="J30" s="1" t="s">
        <v>122</v>
      </c>
      <c r="K30" s="1">
        <v>4</v>
      </c>
      <c r="L30" s="1">
        <v>270.5</v>
      </c>
      <c r="M30" s="1">
        <v>287.5</v>
      </c>
      <c r="N30" s="1">
        <v>70.099999999999994</v>
      </c>
      <c r="O30" s="1">
        <v>1.5489999999999999</v>
      </c>
      <c r="P30" s="1">
        <v>37.280115000000002</v>
      </c>
      <c r="Q30" s="1">
        <v>3744</v>
      </c>
      <c r="R30" s="1">
        <v>7444</v>
      </c>
      <c r="S30" s="1">
        <v>5328</v>
      </c>
      <c r="T30" s="1" t="s">
        <v>48</v>
      </c>
      <c r="U30" s="1" t="s">
        <v>301</v>
      </c>
      <c r="V30" s="1">
        <v>76.278000000000006</v>
      </c>
      <c r="W30" s="1">
        <v>78.103999999999999</v>
      </c>
      <c r="X30" s="1">
        <v>1.966234</v>
      </c>
      <c r="Y30" s="1">
        <v>679.70899999999995</v>
      </c>
      <c r="Z30" s="4">
        <f t="shared" si="0"/>
        <v>6.4666666666666664E-2</v>
      </c>
      <c r="AA30" s="4">
        <f t="shared" si="1"/>
        <v>-22.707999999999998</v>
      </c>
      <c r="AB30" s="14">
        <f t="shared" si="3"/>
        <v>680.29105220444387</v>
      </c>
      <c r="AC30" s="9">
        <f t="shared" si="4"/>
        <v>680.27563393698631</v>
      </c>
      <c r="AD30" s="10">
        <f t="shared" si="5"/>
        <v>37.302402920667681</v>
      </c>
      <c r="AE30" s="25">
        <f t="shared" si="2"/>
        <v>666.68184914868004</v>
      </c>
    </row>
    <row r="31" spans="1:31" x14ac:dyDescent="0.2">
      <c r="A31" s="1" t="s">
        <v>342</v>
      </c>
      <c r="B31" s="1" t="s">
        <v>429</v>
      </c>
      <c r="C31" s="1" t="s">
        <v>430</v>
      </c>
      <c r="D31" s="1">
        <v>29</v>
      </c>
      <c r="E31" s="1" t="s">
        <v>33</v>
      </c>
      <c r="F31" s="1" t="s">
        <v>431</v>
      </c>
      <c r="G31" s="1" t="s">
        <v>123</v>
      </c>
      <c r="H31" s="1" t="s">
        <v>298</v>
      </c>
      <c r="I31" s="1" t="s">
        <v>36</v>
      </c>
      <c r="J31" s="1" t="s">
        <v>124</v>
      </c>
      <c r="K31" s="1">
        <v>4</v>
      </c>
      <c r="L31" s="1">
        <v>270.60000000000002</v>
      </c>
      <c r="M31" s="1">
        <v>288.39999999999998</v>
      </c>
      <c r="N31" s="1">
        <v>70.099999999999994</v>
      </c>
      <c r="O31" s="1">
        <v>1.4259999999999999</v>
      </c>
      <c r="P31" s="1">
        <v>37.247601199999998</v>
      </c>
      <c r="Q31" s="1">
        <v>3447</v>
      </c>
      <c r="R31" s="1">
        <v>4501</v>
      </c>
      <c r="S31" s="1">
        <v>4898</v>
      </c>
      <c r="T31" s="1" t="s">
        <v>48</v>
      </c>
      <c r="U31" s="1" t="s">
        <v>76</v>
      </c>
      <c r="V31" s="1">
        <v>70.64</v>
      </c>
      <c r="W31" s="1">
        <v>71.855000000000004</v>
      </c>
      <c r="X31" s="1">
        <v>1.2929739</v>
      </c>
      <c r="Y31" s="1">
        <v>79.596000000000004</v>
      </c>
      <c r="Z31" s="4">
        <f t="shared" si="0"/>
        <v>6.4666666666666664E-2</v>
      </c>
      <c r="AA31" s="4">
        <f t="shared" si="1"/>
        <v>-22.707999999999998</v>
      </c>
      <c r="AB31" s="14">
        <f t="shared" si="3"/>
        <v>79.688152499640154</v>
      </c>
      <c r="AC31" s="9">
        <f t="shared" si="4"/>
        <v>79.714483064923826</v>
      </c>
      <c r="AD31" s="10">
        <f t="shared" si="5"/>
        <v>37.336434814917851</v>
      </c>
      <c r="AE31" s="25">
        <f t="shared" si="2"/>
        <v>78.796111501531072</v>
      </c>
    </row>
    <row r="32" spans="1:31" x14ac:dyDescent="0.2">
      <c r="A32" s="1" t="s">
        <v>342</v>
      </c>
      <c r="B32" s="1" t="s">
        <v>432</v>
      </c>
      <c r="C32" s="1" t="s">
        <v>433</v>
      </c>
      <c r="D32" s="1">
        <v>30</v>
      </c>
      <c r="E32" s="1" t="s">
        <v>33</v>
      </c>
      <c r="F32" s="1" t="s">
        <v>434</v>
      </c>
      <c r="G32" s="1" t="s">
        <v>125</v>
      </c>
      <c r="H32" s="1" t="s">
        <v>298</v>
      </c>
      <c r="I32" s="1" t="s">
        <v>36</v>
      </c>
      <c r="J32" s="1" t="s">
        <v>126</v>
      </c>
      <c r="K32" s="1">
        <v>4</v>
      </c>
      <c r="L32" s="1">
        <v>270.5</v>
      </c>
      <c r="M32" s="1">
        <v>289.5</v>
      </c>
      <c r="N32" s="1">
        <v>69.099999999999994</v>
      </c>
      <c r="O32" s="1">
        <v>1.2450000000000001</v>
      </c>
      <c r="P32" s="1">
        <v>36.966529299999998</v>
      </c>
      <c r="Q32" s="1">
        <v>3000</v>
      </c>
      <c r="R32" s="1">
        <v>3907</v>
      </c>
      <c r="S32" s="1">
        <v>4266</v>
      </c>
      <c r="T32" s="1" t="s">
        <v>48</v>
      </c>
      <c r="U32" s="1" t="s">
        <v>76</v>
      </c>
      <c r="V32" s="1">
        <v>61.234000000000002</v>
      </c>
      <c r="W32" s="1">
        <v>62.286999999999999</v>
      </c>
      <c r="X32" s="1">
        <v>1.2930793</v>
      </c>
      <c r="Y32" s="1">
        <v>79.671999999999997</v>
      </c>
      <c r="Z32" s="4">
        <f t="shared" si="0"/>
        <v>6.4666666666666664E-2</v>
      </c>
      <c r="AA32" s="4">
        <f t="shared" si="1"/>
        <v>-22.707999999999998</v>
      </c>
      <c r="AB32" s="14">
        <f t="shared" si="3"/>
        <v>79.778401881425211</v>
      </c>
      <c r="AC32" s="9">
        <f t="shared" si="4"/>
        <v>79.868655127404665</v>
      </c>
      <c r="AD32" s="10">
        <f t="shared" si="5"/>
        <v>37.18149390613619</v>
      </c>
      <c r="AE32" s="25">
        <f t="shared" si="2"/>
        <v>78.947029616271791</v>
      </c>
    </row>
    <row r="33" spans="1:31" x14ac:dyDescent="0.2">
      <c r="A33" s="1" t="s">
        <v>342</v>
      </c>
      <c r="B33" s="1" t="s">
        <v>435</v>
      </c>
      <c r="C33" s="1" t="s">
        <v>436</v>
      </c>
      <c r="D33" s="1">
        <v>31</v>
      </c>
      <c r="E33" s="1" t="s">
        <v>33</v>
      </c>
      <c r="F33" s="1" t="s">
        <v>437</v>
      </c>
      <c r="G33" s="1" t="s">
        <v>127</v>
      </c>
      <c r="H33" s="1" t="s">
        <v>298</v>
      </c>
      <c r="I33" s="1" t="s">
        <v>36</v>
      </c>
      <c r="J33" s="1" t="s">
        <v>128</v>
      </c>
      <c r="K33" s="1">
        <v>4</v>
      </c>
      <c r="L33" s="1">
        <v>270.8</v>
      </c>
      <c r="M33" s="1">
        <v>290.3</v>
      </c>
      <c r="N33" s="1">
        <v>68.099999999999994</v>
      </c>
      <c r="O33" s="1">
        <v>1.0580000000000001</v>
      </c>
      <c r="P33" s="1">
        <v>38.420013400000002</v>
      </c>
      <c r="Q33" s="1">
        <v>2668</v>
      </c>
      <c r="R33" s="1">
        <v>3278</v>
      </c>
      <c r="S33" s="1">
        <v>3795</v>
      </c>
      <c r="T33" s="1" t="s">
        <v>48</v>
      </c>
      <c r="U33" s="1" t="s">
        <v>301</v>
      </c>
      <c r="V33" s="1">
        <v>54.143000000000001</v>
      </c>
      <c r="W33" s="1">
        <v>55.036000000000001</v>
      </c>
      <c r="X33" s="1">
        <v>1.2210989999999999</v>
      </c>
      <c r="Y33" s="1">
        <v>15.567</v>
      </c>
      <c r="Z33" s="4">
        <f t="shared" si="0"/>
        <v>6.4666666666666664E-2</v>
      </c>
      <c r="AA33" s="4">
        <f t="shared" si="1"/>
        <v>-22.707999999999998</v>
      </c>
      <c r="AB33" s="14">
        <f t="shared" si="3"/>
        <v>15.612025589094921</v>
      </c>
      <c r="AC33" s="9">
        <f t="shared" si="4"/>
        <v>15.750721911759685</v>
      </c>
      <c r="AD33" s="10">
        <f t="shared" si="5"/>
        <v>38.774459454583578</v>
      </c>
      <c r="AE33" s="25">
        <f t="shared" si="2"/>
        <v>16.182366250758765</v>
      </c>
    </row>
    <row r="34" spans="1:31" x14ac:dyDescent="0.2">
      <c r="A34" s="1" t="s">
        <v>342</v>
      </c>
      <c r="B34" s="1" t="s">
        <v>438</v>
      </c>
      <c r="C34" s="1" t="s">
        <v>439</v>
      </c>
      <c r="D34" s="1">
        <v>32</v>
      </c>
      <c r="E34" s="1" t="s">
        <v>33</v>
      </c>
      <c r="F34" s="1" t="s">
        <v>440</v>
      </c>
      <c r="G34" s="1" t="s">
        <v>129</v>
      </c>
      <c r="H34" s="1" t="s">
        <v>298</v>
      </c>
      <c r="I34" s="1" t="s">
        <v>36</v>
      </c>
      <c r="J34" s="1" t="s">
        <v>130</v>
      </c>
      <c r="K34" s="1">
        <v>4</v>
      </c>
      <c r="L34" s="1">
        <v>270.60000000000002</v>
      </c>
      <c r="M34" s="1">
        <v>286.89999999999998</v>
      </c>
      <c r="N34" s="1">
        <v>70.400000000000006</v>
      </c>
      <c r="O34" s="1">
        <v>1.502</v>
      </c>
      <c r="P34" s="1">
        <v>40.588516300000002</v>
      </c>
      <c r="Q34" s="1">
        <v>3981</v>
      </c>
      <c r="R34" s="1">
        <v>4887</v>
      </c>
      <c r="S34" s="1">
        <v>5657</v>
      </c>
      <c r="T34" s="1" t="s">
        <v>48</v>
      </c>
      <c r="U34" s="1" t="s">
        <v>301</v>
      </c>
      <c r="V34" s="1">
        <v>81.114000000000004</v>
      </c>
      <c r="W34" s="1">
        <v>82.444000000000003</v>
      </c>
      <c r="X34" s="1">
        <v>1.2132788999999999</v>
      </c>
      <c r="Y34" s="1">
        <v>8.5730000000000004</v>
      </c>
      <c r="Z34" s="4">
        <f t="shared" si="0"/>
        <v>6.4666666666666664E-2</v>
      </c>
      <c r="AA34" s="4">
        <f t="shared" si="1"/>
        <v>-22.707999999999998</v>
      </c>
      <c r="AB34" s="14">
        <f t="shared" si="3"/>
        <v>8.597555163511883</v>
      </c>
      <c r="AC34" s="9">
        <f t="shared" si="4"/>
        <v>8.5531418673942756</v>
      </c>
      <c r="AD34" s="10">
        <f t="shared" si="5"/>
        <v>40.568755462369531</v>
      </c>
      <c r="AE34" s="25">
        <f t="shared" si="2"/>
        <v>9.1366979661687697</v>
      </c>
    </row>
    <row r="35" spans="1:31" x14ac:dyDescent="0.2">
      <c r="A35" s="1" t="s">
        <v>342</v>
      </c>
      <c r="B35" s="1" t="s">
        <v>441</v>
      </c>
      <c r="C35" s="1" t="s">
        <v>442</v>
      </c>
      <c r="D35" s="1">
        <v>33</v>
      </c>
      <c r="E35" s="1" t="s">
        <v>33</v>
      </c>
      <c r="F35" s="1" t="s">
        <v>443</v>
      </c>
      <c r="G35" s="1" t="s">
        <v>131</v>
      </c>
      <c r="H35" s="1" t="s">
        <v>298</v>
      </c>
      <c r="I35" s="1" t="s">
        <v>36</v>
      </c>
      <c r="J35" s="1" t="s">
        <v>132</v>
      </c>
      <c r="K35" s="1">
        <v>4</v>
      </c>
      <c r="L35" s="1">
        <v>270.89999999999998</v>
      </c>
      <c r="M35" s="1">
        <v>290.89999999999998</v>
      </c>
      <c r="N35" s="1">
        <v>67.900000000000006</v>
      </c>
      <c r="O35" s="1">
        <v>1.133</v>
      </c>
      <c r="P35" s="1">
        <v>32.803296400000001</v>
      </c>
      <c r="Q35" s="1">
        <v>2432</v>
      </c>
      <c r="R35" s="1">
        <v>3274</v>
      </c>
      <c r="S35" s="1">
        <v>3460</v>
      </c>
      <c r="T35" s="1" t="s">
        <v>48</v>
      </c>
      <c r="U35" s="1" t="s">
        <v>301</v>
      </c>
      <c r="V35" s="1">
        <v>49.463999999999999</v>
      </c>
      <c r="W35" s="1">
        <v>50.337000000000003</v>
      </c>
      <c r="X35" s="1">
        <v>1.338114</v>
      </c>
      <c r="Y35" s="1">
        <v>119.76</v>
      </c>
      <c r="Z35" s="4">
        <f t="shared" si="0"/>
        <v>6.4666666666666664E-2</v>
      </c>
      <c r="AA35" s="4">
        <f t="shared" si="1"/>
        <v>-22.707999999999998</v>
      </c>
      <c r="AB35" s="14">
        <f t="shared" si="3"/>
        <v>119.94326045472329</v>
      </c>
      <c r="AC35" s="9">
        <f t="shared" si="4"/>
        <v>120.11335024275066</v>
      </c>
      <c r="AD35" s="10">
        <f t="shared" si="5"/>
        <v>33.194818512831702</v>
      </c>
      <c r="AE35" s="25">
        <f t="shared" si="2"/>
        <v>118.34232223537417</v>
      </c>
    </row>
    <row r="36" spans="1:31" x14ac:dyDescent="0.2">
      <c r="A36" s="1" t="s">
        <v>342</v>
      </c>
      <c r="B36" s="1" t="s">
        <v>445</v>
      </c>
      <c r="C36" s="1" t="s">
        <v>446</v>
      </c>
      <c r="D36" s="1">
        <v>34</v>
      </c>
      <c r="E36" s="1" t="s">
        <v>33</v>
      </c>
      <c r="F36" s="1" t="s">
        <v>447</v>
      </c>
      <c r="G36" s="1" t="s">
        <v>133</v>
      </c>
      <c r="H36" s="1" t="s">
        <v>298</v>
      </c>
      <c r="I36" s="1" t="s">
        <v>36</v>
      </c>
      <c r="J36" s="1" t="s">
        <v>134</v>
      </c>
      <c r="K36" s="1">
        <v>4</v>
      </c>
      <c r="L36" s="1">
        <v>271</v>
      </c>
      <c r="M36" s="1">
        <v>291.3</v>
      </c>
      <c r="N36" s="1">
        <v>67.400000000000006</v>
      </c>
      <c r="O36" s="1">
        <v>1.0149999999999999</v>
      </c>
      <c r="P36" s="1">
        <v>34.006982700000002</v>
      </c>
      <c r="Q36" s="1">
        <v>2274</v>
      </c>
      <c r="R36" s="1">
        <v>2728</v>
      </c>
      <c r="S36" s="1">
        <v>3235</v>
      </c>
      <c r="T36" s="1" t="s">
        <v>48</v>
      </c>
      <c r="U36" s="1" t="s">
        <v>301</v>
      </c>
      <c r="V36" s="1">
        <v>46.017000000000003</v>
      </c>
      <c r="W36" s="1">
        <v>46.762999999999998</v>
      </c>
      <c r="X36" s="1">
        <v>1.1930434000000001</v>
      </c>
      <c r="Y36" s="1">
        <v>-9.5709999999999997</v>
      </c>
      <c r="Z36" s="4">
        <f t="shared" si="0"/>
        <v>6.4666666666666664E-2</v>
      </c>
      <c r="AA36" s="4">
        <f t="shared" si="1"/>
        <v>-22.707999999999998</v>
      </c>
      <c r="AB36" s="14">
        <f t="shared" si="3"/>
        <v>-9.5528082158535277</v>
      </c>
      <c r="AC36" s="9">
        <f t="shared" si="4"/>
        <v>-9.3588409549157596</v>
      </c>
      <c r="AD36" s="10">
        <f t="shared" si="5"/>
        <v>34.495912615251072</v>
      </c>
      <c r="AE36" s="25">
        <f t="shared" si="2"/>
        <v>-8.3972354541434004</v>
      </c>
    </row>
    <row r="37" spans="1:31" x14ac:dyDescent="0.2">
      <c r="A37" s="1" t="s">
        <v>342</v>
      </c>
      <c r="B37" s="1" t="s">
        <v>448</v>
      </c>
      <c r="C37" s="1" t="s">
        <v>449</v>
      </c>
      <c r="D37" s="1">
        <v>35</v>
      </c>
      <c r="E37" s="1" t="s">
        <v>33</v>
      </c>
      <c r="F37" s="1" t="s">
        <v>316</v>
      </c>
      <c r="G37" s="1" t="s">
        <v>135</v>
      </c>
      <c r="H37" s="1" t="s">
        <v>298</v>
      </c>
      <c r="I37" s="1" t="s">
        <v>36</v>
      </c>
      <c r="J37" s="1" t="s">
        <v>136</v>
      </c>
      <c r="K37" s="1">
        <v>3</v>
      </c>
      <c r="L37" s="1">
        <v>270.8</v>
      </c>
      <c r="M37" s="1">
        <v>289.8</v>
      </c>
      <c r="N37" s="1">
        <v>68.400000000000006</v>
      </c>
      <c r="O37" s="1">
        <v>1.1140000000000001</v>
      </c>
      <c r="P37" s="1">
        <v>38.613934200000003</v>
      </c>
      <c r="Q37" s="1">
        <v>2809</v>
      </c>
      <c r="R37" s="1">
        <v>5137</v>
      </c>
      <c r="S37" s="1">
        <v>4000</v>
      </c>
      <c r="T37" s="1" t="s">
        <v>340</v>
      </c>
      <c r="U37" s="1" t="s">
        <v>41</v>
      </c>
      <c r="V37" s="1">
        <v>56.951999999999998</v>
      </c>
      <c r="W37" s="1">
        <v>58.23</v>
      </c>
      <c r="X37" s="1">
        <v>1.8145481999999999</v>
      </c>
      <c r="Y37" s="1">
        <v>544.44600000000003</v>
      </c>
      <c r="Z37" s="4">
        <f t="shared" si="0"/>
        <v>6.4666666666666664E-2</v>
      </c>
      <c r="AA37" s="4">
        <f t="shared" si="1"/>
        <v>-22.707999999999998</v>
      </c>
      <c r="AB37" s="14">
        <f t="shared" si="3"/>
        <v>545.07654669448016</v>
      </c>
      <c r="AC37" s="9">
        <f t="shared" si="4"/>
        <v>545.1939042794628</v>
      </c>
      <c r="AD37" s="10">
        <f t="shared" si="5"/>
        <v>38.908169036826159</v>
      </c>
      <c r="AE37" s="25">
        <f t="shared" si="2"/>
        <v>534.45114763385084</v>
      </c>
    </row>
    <row r="38" spans="1:31" x14ac:dyDescent="0.2">
      <c r="A38" s="1" t="s">
        <v>342</v>
      </c>
      <c r="B38" s="1" t="s">
        <v>450</v>
      </c>
      <c r="C38" s="1" t="s">
        <v>451</v>
      </c>
      <c r="D38" s="1">
        <v>36</v>
      </c>
      <c r="E38" s="1" t="s">
        <v>33</v>
      </c>
      <c r="F38" s="1" t="s">
        <v>452</v>
      </c>
      <c r="G38" s="1" t="s">
        <v>137</v>
      </c>
      <c r="H38" s="1" t="s">
        <v>298</v>
      </c>
      <c r="I38" s="1" t="s">
        <v>36</v>
      </c>
      <c r="J38" s="1" t="s">
        <v>138</v>
      </c>
      <c r="K38" s="1">
        <v>4</v>
      </c>
      <c r="L38" s="1">
        <v>270.89999999999998</v>
      </c>
      <c r="M38" s="1">
        <v>288.39999999999998</v>
      </c>
      <c r="N38" s="1">
        <v>69.400000000000006</v>
      </c>
      <c r="O38" s="1">
        <v>1.208</v>
      </c>
      <c r="P38" s="1">
        <v>42.500142199999999</v>
      </c>
      <c r="Q38" s="1">
        <v>3375</v>
      </c>
      <c r="R38" s="1">
        <v>4210</v>
      </c>
      <c r="S38" s="1">
        <v>4797</v>
      </c>
      <c r="T38" s="1" t="s">
        <v>48</v>
      </c>
      <c r="U38" s="1" t="s">
        <v>301</v>
      </c>
      <c r="V38" s="1">
        <v>68.323999999999998</v>
      </c>
      <c r="W38" s="1">
        <v>69.459999999999994</v>
      </c>
      <c r="X38" s="1">
        <v>1.2361082000000001</v>
      </c>
      <c r="Y38" s="1">
        <v>28.911999999999999</v>
      </c>
      <c r="Z38" s="4">
        <f t="shared" si="0"/>
        <v>6.4666666666666664E-2</v>
      </c>
      <c r="AA38" s="4">
        <f t="shared" si="1"/>
        <v>-22.707999999999998</v>
      </c>
      <c r="AB38" s="14">
        <f t="shared" si="3"/>
        <v>28.96010256213194</v>
      </c>
      <c r="AC38" s="9">
        <f t="shared" si="4"/>
        <v>29.002433840236105</v>
      </c>
      <c r="AD38" s="10">
        <f t="shared" si="5"/>
        <v>42.634004655976746</v>
      </c>
      <c r="AE38" s="25">
        <f t="shared" si="2"/>
        <v>29.154388218625765</v>
      </c>
    </row>
    <row r="39" spans="1:31" x14ac:dyDescent="0.2">
      <c r="A39" s="1" t="s">
        <v>342</v>
      </c>
      <c r="B39" s="1" t="s">
        <v>453</v>
      </c>
      <c r="C39" s="1" t="s">
        <v>454</v>
      </c>
      <c r="D39" s="1">
        <v>37</v>
      </c>
      <c r="E39" s="1" t="s">
        <v>33</v>
      </c>
      <c r="F39" s="1" t="s">
        <v>455</v>
      </c>
      <c r="G39" s="1" t="s">
        <v>139</v>
      </c>
      <c r="H39" s="1" t="s">
        <v>298</v>
      </c>
      <c r="I39" s="1" t="s">
        <v>36</v>
      </c>
      <c r="J39" s="1" t="s">
        <v>140</v>
      </c>
      <c r="K39" s="1">
        <v>4</v>
      </c>
      <c r="L39" s="1">
        <v>270.7</v>
      </c>
      <c r="M39" s="1">
        <v>287</v>
      </c>
      <c r="N39" s="1">
        <v>71.099999999999994</v>
      </c>
      <c r="O39" s="1">
        <v>1.5549999999999999</v>
      </c>
      <c r="P39" s="1">
        <v>40.661536900000002</v>
      </c>
      <c r="Q39" s="1">
        <v>4053</v>
      </c>
      <c r="R39" s="1">
        <v>5088</v>
      </c>
      <c r="S39" s="1">
        <v>5753</v>
      </c>
      <c r="T39" s="1" t="s">
        <v>48</v>
      </c>
      <c r="U39" s="1" t="s">
        <v>301</v>
      </c>
      <c r="V39" s="1">
        <v>84.096999999999994</v>
      </c>
      <c r="W39" s="1">
        <v>85.5</v>
      </c>
      <c r="X39" s="1">
        <v>1.2411411000000001</v>
      </c>
      <c r="Y39" s="1">
        <v>33.566000000000003</v>
      </c>
      <c r="Z39" s="4">
        <f t="shared" si="0"/>
        <v>6.4666666666666664E-2</v>
      </c>
      <c r="AA39" s="4">
        <f t="shared" si="1"/>
        <v>-22.707999999999998</v>
      </c>
      <c r="AB39" s="14">
        <f t="shared" si="3"/>
        <v>33.608594227212784</v>
      </c>
      <c r="AC39" s="9">
        <f t="shared" si="4"/>
        <v>33.54376415515388</v>
      </c>
      <c r="AD39" s="10">
        <f t="shared" si="5"/>
        <v>40.613724142284276</v>
      </c>
      <c r="AE39" s="25">
        <f t="shared" si="2"/>
        <v>33.59986944598797</v>
      </c>
    </row>
    <row r="40" spans="1:31" x14ac:dyDescent="0.2">
      <c r="A40" s="1" t="s">
        <v>342</v>
      </c>
      <c r="B40" s="1" t="s">
        <v>456</v>
      </c>
      <c r="C40" s="1" t="s">
        <v>457</v>
      </c>
      <c r="D40" s="1">
        <v>38</v>
      </c>
      <c r="E40" s="1" t="s">
        <v>33</v>
      </c>
      <c r="F40" s="1" t="s">
        <v>458</v>
      </c>
      <c r="G40" s="1" t="s">
        <v>141</v>
      </c>
      <c r="H40" s="1" t="s">
        <v>298</v>
      </c>
      <c r="I40" s="1" t="s">
        <v>36</v>
      </c>
      <c r="J40" s="1" t="s">
        <v>142</v>
      </c>
      <c r="K40" s="1">
        <v>4</v>
      </c>
      <c r="L40" s="1">
        <v>271.3</v>
      </c>
      <c r="M40" s="1">
        <v>292.89999999999998</v>
      </c>
      <c r="N40" s="1">
        <v>65.900000000000006</v>
      </c>
      <c r="O40" s="1">
        <v>0.80900000000000005</v>
      </c>
      <c r="P40" s="1">
        <v>33.197719800000002</v>
      </c>
      <c r="Q40" s="1">
        <v>1773</v>
      </c>
      <c r="R40" s="1">
        <v>2408</v>
      </c>
      <c r="S40" s="1">
        <v>2525</v>
      </c>
      <c r="T40" s="1" t="s">
        <v>48</v>
      </c>
      <c r="U40" s="1" t="s">
        <v>76</v>
      </c>
      <c r="V40" s="1">
        <v>35.790999999999997</v>
      </c>
      <c r="W40" s="1">
        <v>36.429000000000002</v>
      </c>
      <c r="X40" s="1">
        <v>1.3526073999999999</v>
      </c>
      <c r="Y40" s="1">
        <v>132.60400000000001</v>
      </c>
      <c r="Z40" s="4">
        <f t="shared" si="0"/>
        <v>6.4666666666666664E-2</v>
      </c>
      <c r="AA40" s="4">
        <f t="shared" si="1"/>
        <v>-22.707999999999998</v>
      </c>
      <c r="AB40" s="14">
        <f t="shared" si="3"/>
        <v>132.88019121300175</v>
      </c>
      <c r="AC40" s="9">
        <f t="shared" si="4"/>
        <v>133.14319871038498</v>
      </c>
      <c r="AD40" s="10">
        <f t="shared" si="5"/>
        <v>34.000104649864305</v>
      </c>
      <c r="AE40" s="25">
        <f t="shared" si="2"/>
        <v>131.09716338136366</v>
      </c>
    </row>
    <row r="41" spans="1:31" x14ac:dyDescent="0.2">
      <c r="A41" s="1" t="s">
        <v>342</v>
      </c>
      <c r="B41" s="1" t="s">
        <v>460</v>
      </c>
      <c r="C41" s="1" t="s">
        <v>461</v>
      </c>
      <c r="D41" s="1">
        <v>39</v>
      </c>
      <c r="E41" s="1" t="s">
        <v>33</v>
      </c>
      <c r="F41" s="1" t="s">
        <v>462</v>
      </c>
      <c r="G41" s="1" t="s">
        <v>143</v>
      </c>
      <c r="H41" s="1" t="s">
        <v>298</v>
      </c>
      <c r="I41" s="1" t="s">
        <v>36</v>
      </c>
      <c r="J41" s="1" t="s">
        <v>144</v>
      </c>
      <c r="K41" s="1">
        <v>4</v>
      </c>
      <c r="L41" s="1">
        <v>271.2</v>
      </c>
      <c r="M41" s="1">
        <v>290.5</v>
      </c>
      <c r="N41" s="1">
        <v>68.400000000000006</v>
      </c>
      <c r="O41" s="1">
        <v>1.1439999999999999</v>
      </c>
      <c r="P41" s="1">
        <v>36.220405800000002</v>
      </c>
      <c r="Q41" s="1">
        <v>2739</v>
      </c>
      <c r="R41" s="1">
        <v>3267</v>
      </c>
      <c r="S41" s="1">
        <v>3895</v>
      </c>
      <c r="T41" s="1" t="s">
        <v>48</v>
      </c>
      <c r="U41" s="1" t="s">
        <v>301</v>
      </c>
      <c r="V41" s="1">
        <v>55.207999999999998</v>
      </c>
      <c r="W41" s="1">
        <v>56.097999999999999</v>
      </c>
      <c r="X41" s="1">
        <v>1.1848966999999999</v>
      </c>
      <c r="Y41" s="1">
        <v>-16.841000000000001</v>
      </c>
      <c r="Z41" s="4">
        <f t="shared" si="0"/>
        <v>6.4666666666666664E-2</v>
      </c>
      <c r="AA41" s="4">
        <f t="shared" si="1"/>
        <v>-22.707999999999998</v>
      </c>
      <c r="AB41" s="14">
        <f t="shared" si="3"/>
        <v>-16.834229042236768</v>
      </c>
      <c r="AC41" s="9">
        <f t="shared" si="4"/>
        <v>-16.702627816446892</v>
      </c>
      <c r="AD41" s="10">
        <f t="shared" si="5"/>
        <v>36.533987415638379</v>
      </c>
      <c r="AE41" s="25">
        <f t="shared" si="2"/>
        <v>-15.586024722223092</v>
      </c>
    </row>
    <row r="42" spans="1:31" x14ac:dyDescent="0.2">
      <c r="A42" s="1" t="s">
        <v>342</v>
      </c>
      <c r="B42" s="1" t="s">
        <v>463</v>
      </c>
      <c r="C42" s="1" t="s">
        <v>464</v>
      </c>
      <c r="D42" s="1">
        <v>40</v>
      </c>
      <c r="E42" s="1" t="s">
        <v>33</v>
      </c>
      <c r="F42" s="1" t="s">
        <v>465</v>
      </c>
      <c r="G42" s="1" t="s">
        <v>145</v>
      </c>
      <c r="H42" s="1" t="s">
        <v>298</v>
      </c>
      <c r="I42" s="1" t="s">
        <v>36</v>
      </c>
      <c r="J42" s="1" t="s">
        <v>146</v>
      </c>
      <c r="K42" s="1">
        <v>4</v>
      </c>
      <c r="L42" s="1">
        <v>271</v>
      </c>
      <c r="M42" s="1">
        <v>288.8</v>
      </c>
      <c r="N42" s="1">
        <v>69.8</v>
      </c>
      <c r="O42" s="1">
        <v>1.1779999999999999</v>
      </c>
      <c r="P42" s="1">
        <v>43.420658299999999</v>
      </c>
      <c r="Q42" s="1">
        <v>3326</v>
      </c>
      <c r="R42" s="1">
        <v>3989</v>
      </c>
      <c r="S42" s="1">
        <v>4724</v>
      </c>
      <c r="T42" s="1" t="s">
        <v>48</v>
      </c>
      <c r="U42" s="1" t="s">
        <v>301</v>
      </c>
      <c r="V42" s="1">
        <v>68.102999999999994</v>
      </c>
      <c r="W42" s="1">
        <v>69.203000000000003</v>
      </c>
      <c r="X42" s="1">
        <v>1.188472</v>
      </c>
      <c r="Y42" s="1">
        <v>-13.536</v>
      </c>
      <c r="Z42" s="4">
        <f t="shared" si="0"/>
        <v>6.4666666666666664E-2</v>
      </c>
      <c r="AA42" s="4">
        <f t="shared" si="1"/>
        <v>-22.707999999999998</v>
      </c>
      <c r="AB42" s="14">
        <f t="shared" si="3"/>
        <v>-13.527421218330401</v>
      </c>
      <c r="AC42" s="9">
        <f t="shared" si="4"/>
        <v>-13.483372953506043</v>
      </c>
      <c r="AD42" s="10">
        <f t="shared" si="5"/>
        <v>43.561270528981538</v>
      </c>
      <c r="AE42" s="25">
        <f t="shared" si="2"/>
        <v>-12.434715289326853</v>
      </c>
    </row>
    <row r="43" spans="1:31" x14ac:dyDescent="0.2">
      <c r="A43" s="1" t="s">
        <v>342</v>
      </c>
      <c r="B43" s="1" t="s">
        <v>466</v>
      </c>
      <c r="C43" s="1" t="s">
        <v>467</v>
      </c>
      <c r="D43" s="1">
        <v>41</v>
      </c>
      <c r="E43" s="1" t="s">
        <v>33</v>
      </c>
      <c r="F43" s="1" t="s">
        <v>468</v>
      </c>
      <c r="G43" s="1" t="s">
        <v>147</v>
      </c>
      <c r="H43" s="1" t="s">
        <v>298</v>
      </c>
      <c r="I43" s="1" t="s">
        <v>36</v>
      </c>
      <c r="J43" s="1" t="s">
        <v>148</v>
      </c>
      <c r="K43" s="1">
        <v>4</v>
      </c>
      <c r="L43" s="1">
        <v>271.5</v>
      </c>
      <c r="M43" s="1">
        <v>290.3</v>
      </c>
      <c r="N43" s="1">
        <v>68.400000000000006</v>
      </c>
      <c r="O43" s="1">
        <v>1.0189999999999999</v>
      </c>
      <c r="P43" s="1">
        <v>42.862778900000002</v>
      </c>
      <c r="Q43" s="1">
        <v>2881</v>
      </c>
      <c r="R43" s="1">
        <v>3449</v>
      </c>
      <c r="S43" s="1">
        <v>4096</v>
      </c>
      <c r="T43" s="1" t="s">
        <v>48</v>
      </c>
      <c r="U43" s="1" t="s">
        <v>301</v>
      </c>
      <c r="V43" s="1">
        <v>58.182000000000002</v>
      </c>
      <c r="W43" s="1">
        <v>59.122</v>
      </c>
      <c r="X43" s="1">
        <v>1.1882614</v>
      </c>
      <c r="Y43" s="1">
        <v>-13.756</v>
      </c>
      <c r="Z43" s="4">
        <f t="shared" si="0"/>
        <v>6.4666666666666664E-2</v>
      </c>
      <c r="AA43" s="4">
        <f t="shared" si="1"/>
        <v>-22.707999999999998</v>
      </c>
      <c r="AB43" s="14">
        <f t="shared" si="3"/>
        <v>-13.746197728760754</v>
      </c>
      <c r="AC43" s="9">
        <f t="shared" si="4"/>
        <v>-13.634799490682417</v>
      </c>
      <c r="AD43" s="10">
        <f t="shared" si="5"/>
        <v>43.171447625568369</v>
      </c>
      <c r="AE43" s="25">
        <f t="shared" si="2"/>
        <v>-12.582945825681092</v>
      </c>
    </row>
    <row r="44" spans="1:31" x14ac:dyDescent="0.2">
      <c r="A44" s="1" t="s">
        <v>342</v>
      </c>
      <c r="B44" s="1" t="s">
        <v>469</v>
      </c>
      <c r="C44" s="1" t="s">
        <v>470</v>
      </c>
      <c r="D44" s="1">
        <v>42</v>
      </c>
      <c r="E44" s="1" t="s">
        <v>33</v>
      </c>
      <c r="F44" s="1" t="s">
        <v>471</v>
      </c>
      <c r="G44" s="1" t="s">
        <v>149</v>
      </c>
      <c r="H44" s="1" t="s">
        <v>298</v>
      </c>
      <c r="I44" s="1" t="s">
        <v>36</v>
      </c>
      <c r="J44" s="1" t="s">
        <v>150</v>
      </c>
      <c r="K44" s="1">
        <v>4</v>
      </c>
      <c r="L44" s="1">
        <v>271.89999999999998</v>
      </c>
      <c r="M44" s="1">
        <v>295</v>
      </c>
      <c r="N44" s="1">
        <v>62.7</v>
      </c>
      <c r="O44" s="1">
        <v>0.443</v>
      </c>
      <c r="P44" s="1">
        <v>34.267626499999999</v>
      </c>
      <c r="Q44" s="1">
        <v>1009</v>
      </c>
      <c r="R44" s="1">
        <v>1456</v>
      </c>
      <c r="S44" s="1">
        <v>1441</v>
      </c>
      <c r="T44" s="1" t="s">
        <v>48</v>
      </c>
      <c r="U44" s="1" t="s">
        <v>301</v>
      </c>
      <c r="V44" s="1">
        <v>20.295999999999999</v>
      </c>
      <c r="W44" s="1">
        <v>20.675000000000001</v>
      </c>
      <c r="X44" s="1">
        <v>1.4396705000000001</v>
      </c>
      <c r="Y44" s="1">
        <v>210.08</v>
      </c>
      <c r="Z44" s="4">
        <f t="shared" si="0"/>
        <v>6.4666666666666664E-2</v>
      </c>
      <c r="AA44" s="4">
        <f t="shared" si="1"/>
        <v>-22.707999999999998</v>
      </c>
      <c r="AB44" s="14">
        <f t="shared" si="3"/>
        <v>210.81039206870341</v>
      </c>
      <c r="AC44" s="9">
        <f t="shared" si="4"/>
        <v>211.17865018394627</v>
      </c>
      <c r="AD44" s="10">
        <f t="shared" si="5"/>
        <v>36.255958482115787</v>
      </c>
      <c r="AE44" s="25">
        <f t="shared" si="2"/>
        <v>207.48560256952524</v>
      </c>
    </row>
    <row r="45" spans="1:31" x14ac:dyDescent="0.2">
      <c r="A45" s="1" t="s">
        <v>342</v>
      </c>
      <c r="B45" s="1" t="s">
        <v>472</v>
      </c>
      <c r="C45" s="1" t="s">
        <v>473</v>
      </c>
      <c r="D45" s="1">
        <v>43</v>
      </c>
      <c r="E45" s="1" t="s">
        <v>33</v>
      </c>
      <c r="F45" s="1" t="s">
        <v>474</v>
      </c>
      <c r="G45" s="1" t="s">
        <v>151</v>
      </c>
      <c r="H45" s="1" t="s">
        <v>298</v>
      </c>
      <c r="I45" s="1" t="s">
        <v>36</v>
      </c>
      <c r="J45" s="1" t="s">
        <v>152</v>
      </c>
      <c r="K45" s="1">
        <v>4</v>
      </c>
      <c r="L45" s="1">
        <v>271.39999999999998</v>
      </c>
      <c r="M45" s="1">
        <v>290.2</v>
      </c>
      <c r="N45" s="1">
        <v>68.599999999999994</v>
      </c>
      <c r="O45" s="1">
        <v>1.2350000000000001</v>
      </c>
      <c r="P45" s="1">
        <v>35.566398800000002</v>
      </c>
      <c r="Q45" s="1">
        <v>2889</v>
      </c>
      <c r="R45" s="1">
        <v>3630</v>
      </c>
      <c r="S45" s="1">
        <v>4108</v>
      </c>
      <c r="T45" s="1" t="s">
        <v>340</v>
      </c>
      <c r="U45" s="1" t="s">
        <v>301</v>
      </c>
      <c r="V45" s="1">
        <v>58.475999999999999</v>
      </c>
      <c r="W45" s="1">
        <v>59.456000000000003</v>
      </c>
      <c r="X45" s="1">
        <v>1.2474281</v>
      </c>
      <c r="Y45" s="1">
        <v>38.923000000000002</v>
      </c>
      <c r="Z45" s="4">
        <f t="shared" si="0"/>
        <v>6.4666666666666664E-2</v>
      </c>
      <c r="AA45" s="4">
        <f t="shared" si="1"/>
        <v>-22.707999999999998</v>
      </c>
      <c r="AB45" s="14">
        <f t="shared" si="3"/>
        <v>38.990105267884211</v>
      </c>
      <c r="AC45" s="9">
        <f t="shared" si="4"/>
        <v>39.099272091314518</v>
      </c>
      <c r="AD45" s="10">
        <f t="shared" si="5"/>
        <v>35.817282354523954</v>
      </c>
      <c r="AE45" s="25">
        <f t="shared" si="2"/>
        <v>39.038123113098955</v>
      </c>
    </row>
    <row r="46" spans="1:31" x14ac:dyDescent="0.2">
      <c r="A46" s="1"/>
      <c r="B46" s="1"/>
      <c r="C46" s="1"/>
      <c r="D46" s="1">
        <v>44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>
        <v>0</v>
      </c>
      <c r="X46" s="1"/>
      <c r="Y46" s="1"/>
      <c r="Z46" s="4"/>
      <c r="AA46" s="4"/>
      <c r="AB46" s="14"/>
      <c r="AC46" s="9"/>
      <c r="AD46" s="10"/>
      <c r="AE46" s="25"/>
    </row>
    <row r="47" spans="1:31" x14ac:dyDescent="0.2">
      <c r="A47" s="1" t="s">
        <v>342</v>
      </c>
      <c r="B47" s="1" t="s">
        <v>477</v>
      </c>
      <c r="C47" s="1" t="s">
        <v>478</v>
      </c>
      <c r="D47" s="1">
        <v>45</v>
      </c>
      <c r="E47" s="1" t="s">
        <v>33</v>
      </c>
      <c r="F47" s="1" t="s">
        <v>316</v>
      </c>
      <c r="G47" s="1" t="s">
        <v>156</v>
      </c>
      <c r="H47" s="1" t="s">
        <v>298</v>
      </c>
      <c r="I47" s="1" t="s">
        <v>36</v>
      </c>
      <c r="J47" s="1" t="s">
        <v>157</v>
      </c>
      <c r="K47" s="1">
        <v>3</v>
      </c>
      <c r="L47" s="1">
        <v>270.8</v>
      </c>
      <c r="M47" s="1">
        <v>286.5</v>
      </c>
      <c r="N47" s="1">
        <v>71.3</v>
      </c>
      <c r="O47" s="1">
        <v>1.6579999999999999</v>
      </c>
      <c r="P47" s="1">
        <v>39.734729199999997</v>
      </c>
      <c r="Q47" s="1">
        <v>4205</v>
      </c>
      <c r="R47" s="1">
        <v>7740</v>
      </c>
      <c r="S47" s="1">
        <v>5976</v>
      </c>
      <c r="T47" s="1" t="s">
        <v>339</v>
      </c>
      <c r="U47" s="1" t="s">
        <v>41</v>
      </c>
      <c r="V47" s="1">
        <v>87.122</v>
      </c>
      <c r="W47" s="1">
        <v>89.076999999999998</v>
      </c>
      <c r="X47" s="1">
        <v>1.8167374999999999</v>
      </c>
      <c r="Y47" s="1">
        <v>546.52499999999998</v>
      </c>
      <c r="Z47" s="4">
        <f t="shared" si="0"/>
        <v>6.4666666666666664E-2</v>
      </c>
      <c r="AA47" s="4">
        <f t="shared" si="1"/>
        <v>-22.707999999999998</v>
      </c>
      <c r="AB47" s="14">
        <f t="shared" si="3"/>
        <v>546.93854270007523</v>
      </c>
      <c r="AC47" s="9">
        <f t="shared" si="4"/>
        <v>546.8498151124594</v>
      </c>
      <c r="AD47" s="10">
        <f t="shared" si="5"/>
        <v>39.657960494710579</v>
      </c>
      <c r="AE47" s="25">
        <f t="shared" si="2"/>
        <v>536.07210889669739</v>
      </c>
    </row>
    <row r="48" spans="1:31" x14ac:dyDescent="0.2">
      <c r="A48" s="1" t="s">
        <v>342</v>
      </c>
      <c r="B48" s="1" t="s">
        <v>480</v>
      </c>
      <c r="C48" s="1" t="s">
        <v>481</v>
      </c>
      <c r="D48" s="1">
        <v>46</v>
      </c>
      <c r="E48" s="1" t="s">
        <v>33</v>
      </c>
      <c r="F48" s="1" t="s">
        <v>50</v>
      </c>
      <c r="G48" s="1" t="s">
        <v>159</v>
      </c>
      <c r="H48" s="1" t="s">
        <v>298</v>
      </c>
      <c r="I48" s="1" t="s">
        <v>36</v>
      </c>
      <c r="J48" s="1" t="s">
        <v>160</v>
      </c>
      <c r="K48" s="1">
        <v>4</v>
      </c>
      <c r="L48" s="1">
        <v>271.10000000000002</v>
      </c>
      <c r="M48" s="1">
        <v>286.8</v>
      </c>
      <c r="N48" s="1">
        <v>71.099999999999994</v>
      </c>
      <c r="O48" s="1">
        <v>1.6359999999999999</v>
      </c>
      <c r="P48" s="1">
        <v>40.608432800000003</v>
      </c>
      <c r="Q48" s="1">
        <v>4270</v>
      </c>
      <c r="R48" s="1">
        <v>5086</v>
      </c>
      <c r="S48" s="1">
        <v>6061</v>
      </c>
      <c r="T48" s="1" t="s">
        <v>48</v>
      </c>
      <c r="U48" s="1" t="s">
        <v>76</v>
      </c>
      <c r="V48" s="1">
        <v>88.409000000000006</v>
      </c>
      <c r="W48" s="1">
        <v>89.825999999999993</v>
      </c>
      <c r="X48" s="1">
        <v>1.1766186999999999</v>
      </c>
      <c r="Y48" s="1">
        <v>-24</v>
      </c>
      <c r="Z48" s="4">
        <f t="shared" si="0"/>
        <v>6.4666666666666664E-2</v>
      </c>
      <c r="AA48" s="4">
        <f t="shared" si="1"/>
        <v>-22.707999999999998</v>
      </c>
      <c r="AB48" s="14">
        <f t="shared" si="3"/>
        <v>-24.000930794254391</v>
      </c>
      <c r="AC48" s="9">
        <f t="shared" si="4"/>
        <v>-24.094662362622856</v>
      </c>
      <c r="AD48" s="10">
        <f t="shared" si="5"/>
        <v>40.523850331494714</v>
      </c>
      <c r="AE48" s="25">
        <f t="shared" si="2"/>
        <v>-22.822043361759807</v>
      </c>
    </row>
    <row r="49" spans="1:31" x14ac:dyDescent="0.2">
      <c r="A49" s="1"/>
      <c r="B49" s="1"/>
      <c r="C49" s="1"/>
      <c r="D49" s="1">
        <v>47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>
        <v>0</v>
      </c>
      <c r="X49" s="1"/>
      <c r="Y49" s="1"/>
      <c r="Z49" s="4"/>
      <c r="AA49" s="4"/>
      <c r="AB49" s="14"/>
      <c r="AC49" s="9"/>
      <c r="AD49" s="10"/>
      <c r="AE49" s="25"/>
    </row>
    <row r="50" spans="1:31" x14ac:dyDescent="0.2">
      <c r="A50" s="1" t="s">
        <v>342</v>
      </c>
      <c r="B50" s="1" t="s">
        <v>485</v>
      </c>
      <c r="C50" s="1" t="s">
        <v>486</v>
      </c>
      <c r="D50" s="1">
        <v>48</v>
      </c>
      <c r="E50" s="1" t="s">
        <v>33</v>
      </c>
      <c r="F50" s="1" t="s">
        <v>68</v>
      </c>
      <c r="G50" s="1" t="s">
        <v>163</v>
      </c>
      <c r="H50" s="1" t="s">
        <v>298</v>
      </c>
      <c r="I50" s="1" t="s">
        <v>36</v>
      </c>
      <c r="J50" s="1" t="s">
        <v>164</v>
      </c>
      <c r="K50" s="1">
        <v>4</v>
      </c>
      <c r="L50" s="1">
        <v>271.2</v>
      </c>
      <c r="M50" s="1">
        <v>284.60000000000002</v>
      </c>
      <c r="N50" s="1">
        <v>72.5</v>
      </c>
      <c r="O50" s="1">
        <v>1.7090000000000001</v>
      </c>
      <c r="P50" s="1">
        <v>49.437058200000003</v>
      </c>
      <c r="Q50" s="1">
        <v>5306</v>
      </c>
      <c r="R50" s="1">
        <v>6387</v>
      </c>
      <c r="S50" s="1">
        <v>7530</v>
      </c>
      <c r="T50" s="1" t="s">
        <v>340</v>
      </c>
      <c r="U50" s="1" t="s">
        <v>41</v>
      </c>
      <c r="V50" s="1">
        <v>112.372</v>
      </c>
      <c r="W50" s="1">
        <v>114.182</v>
      </c>
      <c r="X50" s="1">
        <v>1.1840503</v>
      </c>
      <c r="Y50" s="1">
        <v>-17.350999999999999</v>
      </c>
      <c r="Z50" s="4">
        <f t="shared" si="0"/>
        <v>6.4666666666666664E-2</v>
      </c>
      <c r="AA50" s="4">
        <f t="shared" si="1"/>
        <v>-22.707999999999998</v>
      </c>
      <c r="AB50" s="14">
        <f t="shared" si="3"/>
        <v>-17.347964358321256</v>
      </c>
      <c r="AC50" s="9">
        <f t="shared" si="4"/>
        <v>-17.60441549305952</v>
      </c>
      <c r="AD50" s="10">
        <f t="shared" si="5"/>
        <v>49.146136488184958</v>
      </c>
      <c r="AE50" s="25">
        <f t="shared" si="2"/>
        <v>-16.468779313819145</v>
      </c>
    </row>
    <row r="51" spans="1:31" x14ac:dyDescent="0.2">
      <c r="A51" s="1" t="s">
        <v>342</v>
      </c>
      <c r="B51" s="1" t="s">
        <v>487</v>
      </c>
      <c r="C51" s="1" t="s">
        <v>488</v>
      </c>
      <c r="D51" s="1">
        <v>49</v>
      </c>
      <c r="E51" s="1" t="s">
        <v>33</v>
      </c>
      <c r="F51" s="1" t="s">
        <v>489</v>
      </c>
      <c r="G51" s="1" t="s">
        <v>165</v>
      </c>
      <c r="H51" s="1" t="s">
        <v>298</v>
      </c>
      <c r="I51" s="1" t="s">
        <v>36</v>
      </c>
      <c r="J51" s="1" t="s">
        <v>166</v>
      </c>
      <c r="K51" s="1">
        <v>4</v>
      </c>
      <c r="L51" s="1">
        <v>271</v>
      </c>
      <c r="M51" s="1">
        <v>287.8</v>
      </c>
      <c r="N51" s="1">
        <v>70.900000000000006</v>
      </c>
      <c r="O51" s="1">
        <v>1.351</v>
      </c>
      <c r="P51" s="1">
        <v>43.961092499999999</v>
      </c>
      <c r="Q51" s="1">
        <v>3832</v>
      </c>
      <c r="R51" s="1">
        <v>4654</v>
      </c>
      <c r="S51" s="1">
        <v>5439</v>
      </c>
      <c r="T51" s="1" t="s">
        <v>41</v>
      </c>
      <c r="U51" s="1" t="s">
        <v>76</v>
      </c>
      <c r="V51" s="1">
        <v>79.036000000000001</v>
      </c>
      <c r="W51" s="1">
        <v>80.322999999999993</v>
      </c>
      <c r="X51" s="1">
        <v>1.2013137</v>
      </c>
      <c r="Y51" s="1">
        <v>-1.9830000000000001</v>
      </c>
      <c r="Z51" s="4">
        <f t="shared" si="0"/>
        <v>6.4666666666666664E-2</v>
      </c>
      <c r="AA51" s="4">
        <f t="shared" si="1"/>
        <v>-22.707999999999998</v>
      </c>
      <c r="AB51" s="14">
        <f t="shared" si="3"/>
        <v>-1.9663012148271211</v>
      </c>
      <c r="AC51" s="9">
        <f t="shared" si="4"/>
        <v>-1.9965443598414954</v>
      </c>
      <c r="AD51" s="10">
        <f t="shared" si="5"/>
        <v>43.962578158265643</v>
      </c>
      <c r="AE51" s="25">
        <f t="shared" si="2"/>
        <v>-1.1903271180190074</v>
      </c>
    </row>
    <row r="52" spans="1:31" x14ac:dyDescent="0.2">
      <c r="A52" s="1" t="s">
        <v>342</v>
      </c>
      <c r="B52" s="1" t="s">
        <v>491</v>
      </c>
      <c r="C52" s="1" t="s">
        <v>492</v>
      </c>
      <c r="D52" s="1">
        <v>50</v>
      </c>
      <c r="E52" s="1" t="s">
        <v>33</v>
      </c>
      <c r="F52" s="1" t="s">
        <v>493</v>
      </c>
      <c r="G52" s="1" t="s">
        <v>167</v>
      </c>
      <c r="H52" s="1" t="s">
        <v>298</v>
      </c>
      <c r="I52" s="1" t="s">
        <v>36</v>
      </c>
      <c r="J52" s="1" t="s">
        <v>168</v>
      </c>
      <c r="K52" s="1">
        <v>4</v>
      </c>
      <c r="L52" s="1">
        <v>271.7</v>
      </c>
      <c r="M52" s="1">
        <v>291.8</v>
      </c>
      <c r="N52" s="1">
        <v>67.599999999999994</v>
      </c>
      <c r="O52" s="1">
        <v>1.012</v>
      </c>
      <c r="P52" s="1">
        <v>35.151125499999999</v>
      </c>
      <c r="Q52" s="1">
        <v>2339</v>
      </c>
      <c r="R52" s="1">
        <v>3128</v>
      </c>
      <c r="S52" s="1">
        <v>3330</v>
      </c>
      <c r="T52" s="1" t="s">
        <v>48</v>
      </c>
      <c r="U52" s="1" t="s">
        <v>301</v>
      </c>
      <c r="V52" s="1">
        <v>47.356000000000002</v>
      </c>
      <c r="W52" s="1">
        <v>48.188000000000002</v>
      </c>
      <c r="X52" s="1">
        <v>1.3283468</v>
      </c>
      <c r="Y52" s="1">
        <v>111.032</v>
      </c>
      <c r="Z52" s="4">
        <f t="shared" si="0"/>
        <v>6.4666666666666664E-2</v>
      </c>
      <c r="AA52" s="4">
        <f t="shared" si="1"/>
        <v>-22.707999999999998</v>
      </c>
      <c r="AB52" s="14">
        <f t="shared" si="3"/>
        <v>111.21171573041489</v>
      </c>
      <c r="AC52" s="9">
        <f t="shared" si="4"/>
        <v>111.39616273424653</v>
      </c>
      <c r="AD52" s="10">
        <f t="shared" si="5"/>
        <v>35.62110751362961</v>
      </c>
      <c r="AE52" s="25">
        <f t="shared" si="2"/>
        <v>109.80911924479781</v>
      </c>
    </row>
    <row r="53" spans="1:31" x14ac:dyDescent="0.2">
      <c r="A53" s="1" t="s">
        <v>342</v>
      </c>
      <c r="B53" s="1" t="s">
        <v>494</v>
      </c>
      <c r="C53" s="1" t="s">
        <v>495</v>
      </c>
      <c r="D53" s="1">
        <v>51</v>
      </c>
      <c r="E53" s="1" t="s">
        <v>33</v>
      </c>
      <c r="F53" s="1" t="s">
        <v>496</v>
      </c>
      <c r="G53" s="1" t="s">
        <v>169</v>
      </c>
      <c r="H53" s="1" t="s">
        <v>298</v>
      </c>
      <c r="I53" s="1" t="s">
        <v>36</v>
      </c>
      <c r="J53" s="1" t="s">
        <v>170</v>
      </c>
      <c r="K53" s="1">
        <v>4</v>
      </c>
      <c r="L53" s="1">
        <v>271.60000000000002</v>
      </c>
      <c r="M53" s="1">
        <v>288.89999999999998</v>
      </c>
      <c r="N53" s="1">
        <v>69.599999999999994</v>
      </c>
      <c r="O53" s="1">
        <v>1.425</v>
      </c>
      <c r="P53" s="1">
        <v>37.680846199999998</v>
      </c>
      <c r="Q53" s="1">
        <v>3493</v>
      </c>
      <c r="R53" s="1">
        <v>5284</v>
      </c>
      <c r="S53" s="1">
        <v>4965</v>
      </c>
      <c r="T53" s="1" t="s">
        <v>48</v>
      </c>
      <c r="U53" s="1" t="s">
        <v>301</v>
      </c>
      <c r="V53" s="1">
        <v>71.266000000000005</v>
      </c>
      <c r="W53" s="1">
        <v>72.638000000000005</v>
      </c>
      <c r="X53" s="1">
        <v>1.497131</v>
      </c>
      <c r="Y53" s="1">
        <v>261.53399999999999</v>
      </c>
      <c r="Z53" s="4">
        <f t="shared" si="0"/>
        <v>6.4666666666666664E-2</v>
      </c>
      <c r="AA53" s="4">
        <f t="shared" si="1"/>
        <v>-22.707999999999998</v>
      </c>
      <c r="AB53" s="14">
        <f t="shared" si="3"/>
        <v>261.78727460959033</v>
      </c>
      <c r="AC53" s="9">
        <f t="shared" si="4"/>
        <v>261.80837404412728</v>
      </c>
      <c r="AD53" s="10">
        <f t="shared" si="5"/>
        <v>37.761808016554582</v>
      </c>
      <c r="AE53" s="25">
        <f t="shared" si="2"/>
        <v>257.04673804289638</v>
      </c>
    </row>
    <row r="54" spans="1:31" x14ac:dyDescent="0.2">
      <c r="A54" s="1" t="s">
        <v>342</v>
      </c>
      <c r="B54" s="1" t="s">
        <v>497</v>
      </c>
      <c r="C54" s="1" t="s">
        <v>498</v>
      </c>
      <c r="D54" s="1">
        <v>52</v>
      </c>
      <c r="E54" s="1" t="s">
        <v>33</v>
      </c>
      <c r="F54" s="1" t="s">
        <v>499</v>
      </c>
      <c r="G54" s="1" t="s">
        <v>171</v>
      </c>
      <c r="H54" s="1" t="s">
        <v>298</v>
      </c>
      <c r="I54" s="1" t="s">
        <v>36</v>
      </c>
      <c r="J54" s="1" t="s">
        <v>172</v>
      </c>
      <c r="K54" s="1">
        <v>4</v>
      </c>
      <c r="L54" s="1">
        <v>271.5</v>
      </c>
      <c r="M54" s="1">
        <v>288.8</v>
      </c>
      <c r="N54" s="1">
        <v>70.099999999999994</v>
      </c>
      <c r="O54" s="1">
        <v>1.5449999999999999</v>
      </c>
      <c r="P54" s="1">
        <v>35.344650999999999</v>
      </c>
      <c r="Q54" s="1">
        <v>3536</v>
      </c>
      <c r="R54" s="1">
        <v>5190</v>
      </c>
      <c r="S54" s="1">
        <v>5023</v>
      </c>
      <c r="T54" s="1" t="s">
        <v>48</v>
      </c>
      <c r="U54" s="1" t="s">
        <v>76</v>
      </c>
      <c r="V54" s="1">
        <v>72.504999999999995</v>
      </c>
      <c r="W54" s="1">
        <v>73.869</v>
      </c>
      <c r="X54" s="1">
        <v>1.4531763</v>
      </c>
      <c r="Y54" s="1">
        <v>222.447</v>
      </c>
      <c r="Z54" s="4">
        <f t="shared" si="0"/>
        <v>6.4666666666666664E-2</v>
      </c>
      <c r="AA54" s="4">
        <f t="shared" si="1"/>
        <v>-22.707999999999998</v>
      </c>
      <c r="AB54" s="14">
        <f t="shared" si="3"/>
        <v>222.66180251837065</v>
      </c>
      <c r="AC54" s="9">
        <f t="shared" si="4"/>
        <v>222.67467778694433</v>
      </c>
      <c r="AD54" s="10">
        <f t="shared" si="5"/>
        <v>35.407671287013379</v>
      </c>
      <c r="AE54" s="25">
        <f t="shared" si="2"/>
        <v>218.73899559634162</v>
      </c>
    </row>
    <row r="55" spans="1:31" x14ac:dyDescent="0.2">
      <c r="A55" s="1" t="s">
        <v>342</v>
      </c>
      <c r="B55" s="1" t="s">
        <v>500</v>
      </c>
      <c r="C55" s="1" t="s">
        <v>501</v>
      </c>
      <c r="D55" s="1">
        <v>53</v>
      </c>
      <c r="E55" s="1" t="s">
        <v>33</v>
      </c>
      <c r="F55" s="1" t="s">
        <v>502</v>
      </c>
      <c r="G55" s="1" t="s">
        <v>173</v>
      </c>
      <c r="H55" s="1" t="s">
        <v>298</v>
      </c>
      <c r="I55" s="1" t="s">
        <v>36</v>
      </c>
      <c r="J55" s="1" t="s">
        <v>174</v>
      </c>
      <c r="K55" s="1">
        <v>4</v>
      </c>
      <c r="L55" s="1">
        <v>271.3</v>
      </c>
      <c r="M55" s="1">
        <v>291.39999999999998</v>
      </c>
      <c r="N55" s="1">
        <v>68.099999999999994</v>
      </c>
      <c r="O55" s="1">
        <v>1.08</v>
      </c>
      <c r="P55" s="1">
        <v>34.689851300000001</v>
      </c>
      <c r="Q55" s="1">
        <v>2453</v>
      </c>
      <c r="R55" s="1">
        <v>3940</v>
      </c>
      <c r="S55" s="1">
        <v>3491</v>
      </c>
      <c r="T55" s="1" t="s">
        <v>48</v>
      </c>
      <c r="U55" s="1" t="s">
        <v>76</v>
      </c>
      <c r="V55" s="1">
        <v>49.734000000000002</v>
      </c>
      <c r="W55" s="1">
        <v>50.741</v>
      </c>
      <c r="X55" s="1">
        <v>1.5957105</v>
      </c>
      <c r="Y55" s="1">
        <v>349.29500000000002</v>
      </c>
      <c r="Z55" s="4">
        <f t="shared" si="0"/>
        <v>6.4666666666666664E-2</v>
      </c>
      <c r="AA55" s="4">
        <f t="shared" si="1"/>
        <v>-22.707999999999998</v>
      </c>
      <c r="AB55" s="14">
        <f t="shared" si="3"/>
        <v>349.76970273434682</v>
      </c>
      <c r="AC55" s="9">
        <f t="shared" si="4"/>
        <v>349.93709344597357</v>
      </c>
      <c r="AD55" s="10">
        <f t="shared" si="5"/>
        <v>35.095574397109928</v>
      </c>
      <c r="AE55" s="25">
        <f t="shared" si="2"/>
        <v>343.31541715778974</v>
      </c>
    </row>
    <row r="56" spans="1:31" x14ac:dyDescent="0.2">
      <c r="A56" s="1" t="s">
        <v>342</v>
      </c>
      <c r="B56" s="1" t="s">
        <v>334</v>
      </c>
      <c r="C56" s="1" t="s">
        <v>503</v>
      </c>
      <c r="D56" s="1">
        <v>54</v>
      </c>
      <c r="E56" s="1" t="s">
        <v>33</v>
      </c>
      <c r="F56" s="1" t="s">
        <v>504</v>
      </c>
      <c r="G56" s="1" t="s">
        <v>175</v>
      </c>
      <c r="H56" s="1" t="s">
        <v>298</v>
      </c>
      <c r="I56" s="1" t="s">
        <v>36</v>
      </c>
      <c r="J56" s="1" t="s">
        <v>176</v>
      </c>
      <c r="K56" s="1">
        <v>4</v>
      </c>
      <c r="L56" s="1">
        <v>271.5</v>
      </c>
      <c r="M56" s="1">
        <v>290.5</v>
      </c>
      <c r="N56" s="1">
        <v>68.900000000000006</v>
      </c>
      <c r="O56" s="1">
        <v>1.3089999999999999</v>
      </c>
      <c r="P56" s="1">
        <v>33.499606800000002</v>
      </c>
      <c r="Q56" s="1">
        <v>2870</v>
      </c>
      <c r="R56" s="1">
        <v>3863</v>
      </c>
      <c r="S56" s="1">
        <v>4081</v>
      </c>
      <c r="T56" s="1" t="s">
        <v>48</v>
      </c>
      <c r="U56" s="1" t="s">
        <v>76</v>
      </c>
      <c r="V56" s="1">
        <v>58.326999999999998</v>
      </c>
      <c r="W56" s="1">
        <v>59.356000000000002</v>
      </c>
      <c r="X56" s="1">
        <v>1.3362296</v>
      </c>
      <c r="Y56" s="1">
        <v>118.071</v>
      </c>
      <c r="Z56" s="4">
        <f t="shared" si="0"/>
        <v>6.4666666666666664E-2</v>
      </c>
      <c r="AA56" s="4">
        <f t="shared" si="1"/>
        <v>-22.707999999999998</v>
      </c>
      <c r="AB56" s="14">
        <f t="shared" si="3"/>
        <v>118.22454197915378</v>
      </c>
      <c r="AC56" s="9">
        <f t="shared" si="4"/>
        <v>118.33437689080206</v>
      </c>
      <c r="AD56" s="10">
        <f t="shared" si="5"/>
        <v>33.73697282443355</v>
      </c>
      <c r="AE56" s="25">
        <f t="shared" si="2"/>
        <v>116.60089580486616</v>
      </c>
    </row>
    <row r="57" spans="1:31" x14ac:dyDescent="0.2">
      <c r="A57" s="1" t="s">
        <v>342</v>
      </c>
      <c r="B57" s="1" t="s">
        <v>505</v>
      </c>
      <c r="C57" s="1" t="s">
        <v>506</v>
      </c>
      <c r="D57" s="1">
        <v>55</v>
      </c>
      <c r="E57" s="1" t="s">
        <v>33</v>
      </c>
      <c r="F57" s="1" t="s">
        <v>50</v>
      </c>
      <c r="G57" s="1" t="s">
        <v>177</v>
      </c>
      <c r="H57" s="1" t="s">
        <v>298</v>
      </c>
      <c r="I57" s="1" t="s">
        <v>36</v>
      </c>
      <c r="J57" s="1" t="s">
        <v>178</v>
      </c>
      <c r="K57" s="1">
        <v>4</v>
      </c>
      <c r="L57" s="1">
        <v>271.10000000000002</v>
      </c>
      <c r="M57" s="1">
        <v>288.89999999999998</v>
      </c>
      <c r="N57" s="1">
        <v>69.400000000000006</v>
      </c>
      <c r="O57" s="1">
        <v>1.26</v>
      </c>
      <c r="P57" s="1">
        <v>39.916662700000003</v>
      </c>
      <c r="Q57" s="1">
        <v>3294</v>
      </c>
      <c r="R57" s="1">
        <v>3910</v>
      </c>
      <c r="S57" s="1">
        <v>4680</v>
      </c>
      <c r="T57" s="1" t="s">
        <v>48</v>
      </c>
      <c r="U57" s="1" t="s">
        <v>301</v>
      </c>
      <c r="V57" s="1">
        <v>66.975999999999999</v>
      </c>
      <c r="W57" s="1">
        <v>68.05</v>
      </c>
      <c r="X57" s="1">
        <v>1.1765779999999999</v>
      </c>
      <c r="Y57" s="1">
        <v>-24.109000000000002</v>
      </c>
      <c r="Z57" s="4">
        <f t="shared" si="0"/>
        <v>6.4666666666666664E-2</v>
      </c>
      <c r="AA57" s="4">
        <f t="shared" si="1"/>
        <v>-22.707999999999998</v>
      </c>
      <c r="AB57" s="14">
        <f t="shared" si="3"/>
        <v>-24.110332610955304</v>
      </c>
      <c r="AC57" s="9">
        <f t="shared" si="4"/>
        <v>-24.058581288977706</v>
      </c>
      <c r="AD57" s="10">
        <f t="shared" si="5"/>
        <v>40.061559577146525</v>
      </c>
      <c r="AE57" s="25">
        <f t="shared" si="2"/>
        <v>-22.786723813427084</v>
      </c>
    </row>
    <row r="58" spans="1:31" x14ac:dyDescent="0.2">
      <c r="A58" s="1" t="s">
        <v>342</v>
      </c>
      <c r="B58" s="1" t="s">
        <v>335</v>
      </c>
      <c r="C58" s="1" t="s">
        <v>507</v>
      </c>
      <c r="D58" s="1">
        <v>56</v>
      </c>
      <c r="E58" s="1" t="s">
        <v>33</v>
      </c>
      <c r="F58" s="1" t="s">
        <v>508</v>
      </c>
      <c r="G58" s="1" t="s">
        <v>179</v>
      </c>
      <c r="H58" s="1" t="s">
        <v>298</v>
      </c>
      <c r="I58" s="1" t="s">
        <v>36</v>
      </c>
      <c r="J58" s="1" t="s">
        <v>180</v>
      </c>
      <c r="K58" s="1">
        <v>4</v>
      </c>
      <c r="L58" s="1">
        <v>271.3</v>
      </c>
      <c r="M58" s="1">
        <v>288.8</v>
      </c>
      <c r="N58" s="1">
        <v>70.400000000000006</v>
      </c>
      <c r="O58" s="1">
        <v>1.468</v>
      </c>
      <c r="P58" s="1">
        <v>36.915103799999997</v>
      </c>
      <c r="Q58" s="1">
        <v>3514</v>
      </c>
      <c r="R58" s="1">
        <v>4433</v>
      </c>
      <c r="S58" s="1">
        <v>4992</v>
      </c>
      <c r="T58" s="1" t="s">
        <v>48</v>
      </c>
      <c r="U58" s="1" t="s">
        <v>301</v>
      </c>
      <c r="V58" s="1">
        <v>72.097999999999999</v>
      </c>
      <c r="W58" s="1">
        <v>73.307000000000002</v>
      </c>
      <c r="X58" s="1">
        <v>1.2494403999999999</v>
      </c>
      <c r="Y58" s="1">
        <v>40.832999999999998</v>
      </c>
      <c r="Z58" s="4">
        <f t="shared" si="0"/>
        <v>6.4666666666666664E-2</v>
      </c>
      <c r="AA58" s="4">
        <f t="shared" si="1"/>
        <v>-22.707999999999998</v>
      </c>
      <c r="AB58" s="14">
        <f t="shared" si="3"/>
        <v>40.889101225611782</v>
      </c>
      <c r="AC58" s="9">
        <f t="shared" si="4"/>
        <v>40.905731149970478</v>
      </c>
      <c r="AD58" s="10">
        <f t="shared" si="5"/>
        <v>36.986771145206156</v>
      </c>
      <c r="AE58" s="25">
        <f t="shared" si="2"/>
        <v>40.80645513838104</v>
      </c>
    </row>
    <row r="59" spans="1:31" x14ac:dyDescent="0.2">
      <c r="A59" s="1" t="s">
        <v>342</v>
      </c>
      <c r="B59" s="1" t="s">
        <v>336</v>
      </c>
      <c r="C59" s="1" t="s">
        <v>509</v>
      </c>
      <c r="D59" s="1">
        <v>57</v>
      </c>
      <c r="E59" s="1" t="s">
        <v>33</v>
      </c>
      <c r="F59" s="1" t="s">
        <v>510</v>
      </c>
      <c r="G59" s="1" t="s">
        <v>181</v>
      </c>
      <c r="H59" s="1" t="s">
        <v>298</v>
      </c>
      <c r="I59" s="1" t="s">
        <v>36</v>
      </c>
      <c r="J59" s="1" t="s">
        <v>182</v>
      </c>
      <c r="K59" s="1">
        <v>4</v>
      </c>
      <c r="L59" s="1">
        <v>271.3</v>
      </c>
      <c r="M59" s="1">
        <v>289.39999999999998</v>
      </c>
      <c r="N59" s="1">
        <v>69.900000000000006</v>
      </c>
      <c r="O59" s="1">
        <v>1.389</v>
      </c>
      <c r="P59" s="1">
        <v>36.264111300000003</v>
      </c>
      <c r="Q59" s="1">
        <v>3285</v>
      </c>
      <c r="R59" s="1">
        <v>3967</v>
      </c>
      <c r="S59" s="1">
        <v>4666</v>
      </c>
      <c r="T59" s="1" t="s">
        <v>48</v>
      </c>
      <c r="U59" s="1" t="s">
        <v>76</v>
      </c>
      <c r="V59" s="1">
        <v>67.063000000000002</v>
      </c>
      <c r="W59" s="1">
        <v>68.153000000000006</v>
      </c>
      <c r="X59" s="1">
        <v>1.1973457000000001</v>
      </c>
      <c r="Y59" s="1">
        <v>-5.625</v>
      </c>
      <c r="Z59" s="4">
        <f t="shared" si="0"/>
        <v>6.4666666666666664E-2</v>
      </c>
      <c r="AA59" s="4">
        <f t="shared" si="1"/>
        <v>-22.707999999999998</v>
      </c>
      <c r="AB59" s="14">
        <f t="shared" si="3"/>
        <v>-5.6087754779330767</v>
      </c>
      <c r="AC59" s="9">
        <f t="shared" si="4"/>
        <v>-5.5577122868199895</v>
      </c>
      <c r="AD59" s="10">
        <f t="shared" si="5"/>
        <v>36.394809745340389</v>
      </c>
      <c r="AE59" s="25">
        <f t="shared" si="2"/>
        <v>-4.6763332151451786</v>
      </c>
    </row>
    <row r="60" spans="1:31" x14ac:dyDescent="0.2">
      <c r="A60" s="1" t="s">
        <v>342</v>
      </c>
      <c r="B60" s="1" t="s">
        <v>511</v>
      </c>
      <c r="C60" s="1" t="s">
        <v>512</v>
      </c>
      <c r="D60" s="1">
        <v>58</v>
      </c>
      <c r="E60" s="1" t="s">
        <v>33</v>
      </c>
      <c r="F60" s="1" t="s">
        <v>513</v>
      </c>
      <c r="G60" s="1" t="s">
        <v>183</v>
      </c>
      <c r="H60" s="1" t="s">
        <v>298</v>
      </c>
      <c r="I60" s="1" t="s">
        <v>36</v>
      </c>
      <c r="J60" s="1" t="s">
        <v>184</v>
      </c>
      <c r="K60" s="1">
        <v>4</v>
      </c>
      <c r="L60" s="1">
        <v>271.39999999999998</v>
      </c>
      <c r="M60" s="1">
        <v>290.2</v>
      </c>
      <c r="N60" s="1">
        <v>68.900000000000006</v>
      </c>
      <c r="O60" s="1">
        <v>1.1970000000000001</v>
      </c>
      <c r="P60" s="1">
        <v>36.686859400000003</v>
      </c>
      <c r="Q60" s="1">
        <v>2879</v>
      </c>
      <c r="R60" s="1">
        <v>3441</v>
      </c>
      <c r="S60" s="1">
        <v>4094</v>
      </c>
      <c r="T60" s="1" t="s">
        <v>48</v>
      </c>
      <c r="U60" s="1" t="s">
        <v>301</v>
      </c>
      <c r="V60" s="1">
        <v>58.497999999999998</v>
      </c>
      <c r="W60" s="1">
        <v>59.442</v>
      </c>
      <c r="X60" s="1">
        <v>1.1860837</v>
      </c>
      <c r="Y60" s="1">
        <v>-15.654</v>
      </c>
      <c r="Z60" s="4">
        <f t="shared" si="0"/>
        <v>6.4666666666666664E-2</v>
      </c>
      <c r="AA60" s="4">
        <f t="shared" si="1"/>
        <v>-22.707999999999998</v>
      </c>
      <c r="AB60" s="14">
        <f t="shared" si="3"/>
        <v>-15.646317629622978</v>
      </c>
      <c r="AC60" s="9">
        <f t="shared" si="4"/>
        <v>-15.537057273842159</v>
      </c>
      <c r="AD60" s="10">
        <f t="shared" si="5"/>
        <v>36.945842296195131</v>
      </c>
      <c r="AE60" s="25">
        <f t="shared" si="2"/>
        <v>-14.445054652440898</v>
      </c>
    </row>
    <row r="61" spans="1:31" x14ac:dyDescent="0.2">
      <c r="A61" s="1" t="s">
        <v>342</v>
      </c>
      <c r="B61" s="1" t="s">
        <v>514</v>
      </c>
      <c r="C61" s="1" t="s">
        <v>515</v>
      </c>
      <c r="D61" s="1">
        <v>59</v>
      </c>
      <c r="E61" s="1" t="s">
        <v>33</v>
      </c>
      <c r="F61" s="1" t="s">
        <v>516</v>
      </c>
      <c r="G61" s="1" t="s">
        <v>185</v>
      </c>
      <c r="H61" s="1" t="s">
        <v>298</v>
      </c>
      <c r="I61" s="1" t="s">
        <v>36</v>
      </c>
      <c r="J61" s="1" t="s">
        <v>186</v>
      </c>
      <c r="K61" s="1">
        <v>4</v>
      </c>
      <c r="L61" s="1">
        <v>271.60000000000002</v>
      </c>
      <c r="M61" s="1">
        <v>290.60000000000002</v>
      </c>
      <c r="N61" s="1">
        <v>68.900000000000006</v>
      </c>
      <c r="O61" s="1">
        <v>1.2290000000000001</v>
      </c>
      <c r="P61" s="1">
        <v>35.6550558</v>
      </c>
      <c r="Q61" s="1">
        <v>2865</v>
      </c>
      <c r="R61" s="1">
        <v>4024</v>
      </c>
      <c r="S61" s="1">
        <v>4075</v>
      </c>
      <c r="T61" s="1" t="s">
        <v>48</v>
      </c>
      <c r="U61" s="1" t="s">
        <v>301</v>
      </c>
      <c r="V61" s="1">
        <v>58.253999999999998</v>
      </c>
      <c r="W61" s="1">
        <v>59.314999999999998</v>
      </c>
      <c r="X61" s="1">
        <v>1.3936449</v>
      </c>
      <c r="Y61" s="1">
        <v>169.29300000000001</v>
      </c>
      <c r="Z61" s="4">
        <f t="shared" si="0"/>
        <v>6.4666666666666664E-2</v>
      </c>
      <c r="AA61" s="4">
        <f t="shared" si="1"/>
        <v>-22.707999999999998</v>
      </c>
      <c r="AB61" s="14">
        <f t="shared" si="3"/>
        <v>169.50255265511868</v>
      </c>
      <c r="AC61" s="9">
        <f t="shared" si="4"/>
        <v>169.61266148293632</v>
      </c>
      <c r="AD61" s="10">
        <f t="shared" si="5"/>
        <v>35.908797764129822</v>
      </c>
      <c r="AE61" s="25">
        <f t="shared" si="2"/>
        <v>166.79690352023906</v>
      </c>
    </row>
    <row r="62" spans="1:31" x14ac:dyDescent="0.2">
      <c r="A62" s="1" t="s">
        <v>342</v>
      </c>
      <c r="B62" s="1" t="s">
        <v>337</v>
      </c>
      <c r="C62" s="1" t="s">
        <v>517</v>
      </c>
      <c r="D62" s="1">
        <v>60</v>
      </c>
      <c r="E62" s="1" t="s">
        <v>33</v>
      </c>
      <c r="F62" s="1" t="s">
        <v>518</v>
      </c>
      <c r="G62" s="1" t="s">
        <v>187</v>
      </c>
      <c r="H62" s="1" t="s">
        <v>298</v>
      </c>
      <c r="I62" s="1" t="s">
        <v>36</v>
      </c>
      <c r="J62" s="1" t="s">
        <v>188</v>
      </c>
      <c r="K62" s="1">
        <v>4</v>
      </c>
      <c r="L62" s="1">
        <v>271.3</v>
      </c>
      <c r="M62" s="1">
        <v>289.60000000000002</v>
      </c>
      <c r="N62" s="1">
        <v>69.599999999999994</v>
      </c>
      <c r="O62" s="1">
        <v>1.3720000000000001</v>
      </c>
      <c r="P62" s="1">
        <v>35.933551100000003</v>
      </c>
      <c r="Q62" s="1">
        <v>3223</v>
      </c>
      <c r="R62" s="1">
        <v>3851</v>
      </c>
      <c r="S62" s="1">
        <v>4580</v>
      </c>
      <c r="T62" s="1" t="s">
        <v>48</v>
      </c>
      <c r="U62" s="1" t="s">
        <v>301</v>
      </c>
      <c r="V62" s="1">
        <v>65.650000000000006</v>
      </c>
      <c r="W62" s="1">
        <v>66.709000000000003</v>
      </c>
      <c r="X62" s="1">
        <v>1.1850453000000001</v>
      </c>
      <c r="Y62" s="1">
        <v>-16.577000000000002</v>
      </c>
      <c r="Z62" s="4">
        <f t="shared" si="0"/>
        <v>6.4666666666666664E-2</v>
      </c>
      <c r="AA62" s="4">
        <f t="shared" si="1"/>
        <v>-22.707999999999998</v>
      </c>
      <c r="AB62" s="14">
        <f t="shared" si="3"/>
        <v>-16.571050937063916</v>
      </c>
      <c r="AC62" s="9">
        <f t="shared" si="4"/>
        <v>-16.510340552083282</v>
      </c>
      <c r="AD62" s="10">
        <f t="shared" si="5"/>
        <v>36.08117962364453</v>
      </c>
      <c r="AE62" s="25">
        <f t="shared" si="2"/>
        <v>-15.397795863119558</v>
      </c>
    </row>
    <row r="63" spans="1:31" x14ac:dyDescent="0.2">
      <c r="A63" s="1" t="s">
        <v>342</v>
      </c>
      <c r="B63" s="1" t="s">
        <v>519</v>
      </c>
      <c r="C63" s="1" t="s">
        <v>520</v>
      </c>
      <c r="D63" s="1">
        <v>61</v>
      </c>
      <c r="E63" s="1" t="s">
        <v>33</v>
      </c>
      <c r="F63" s="1" t="s">
        <v>521</v>
      </c>
      <c r="G63" s="1" t="s">
        <v>189</v>
      </c>
      <c r="H63" s="1" t="s">
        <v>298</v>
      </c>
      <c r="I63" s="1" t="s">
        <v>36</v>
      </c>
      <c r="J63" s="1" t="s">
        <v>190</v>
      </c>
      <c r="K63" s="1">
        <v>4</v>
      </c>
      <c r="L63" s="1">
        <v>271.10000000000002</v>
      </c>
      <c r="M63" s="1">
        <v>288.60000000000002</v>
      </c>
      <c r="N63" s="1">
        <v>70.099999999999994</v>
      </c>
      <c r="O63" s="1">
        <v>1.341</v>
      </c>
      <c r="P63" s="1">
        <v>40.626104499999997</v>
      </c>
      <c r="Q63" s="1">
        <v>3550</v>
      </c>
      <c r="R63" s="1">
        <v>4279</v>
      </c>
      <c r="S63" s="1">
        <v>5042</v>
      </c>
      <c r="T63" s="1" t="s">
        <v>48</v>
      </c>
      <c r="U63" s="1" t="s">
        <v>301</v>
      </c>
      <c r="V63" s="1">
        <v>72.52</v>
      </c>
      <c r="W63" s="1">
        <v>73.695999999999998</v>
      </c>
      <c r="X63" s="1">
        <v>1.1939457</v>
      </c>
      <c r="Y63" s="1">
        <v>-8.5990000000000002</v>
      </c>
      <c r="Z63" s="4">
        <f t="shared" si="0"/>
        <v>6.4666666666666664E-2</v>
      </c>
      <c r="AA63" s="4">
        <f t="shared" si="1"/>
        <v>-22.707999999999998</v>
      </c>
      <c r="AB63" s="14">
        <f t="shared" si="3"/>
        <v>-8.5866087806821376</v>
      </c>
      <c r="AC63" s="9">
        <f t="shared" si="4"/>
        <v>-8.5725777194913633</v>
      </c>
      <c r="AD63" s="10">
        <f t="shared" si="5"/>
        <v>40.700353521927681</v>
      </c>
      <c r="AE63" s="25">
        <f t="shared" si="2"/>
        <v>-7.6275670507325142</v>
      </c>
    </row>
    <row r="64" spans="1:31" x14ac:dyDescent="0.2">
      <c r="A64" s="1" t="s">
        <v>342</v>
      </c>
      <c r="B64" s="1" t="s">
        <v>522</v>
      </c>
      <c r="C64" s="1" t="s">
        <v>523</v>
      </c>
      <c r="D64" s="1">
        <v>62</v>
      </c>
      <c r="E64" s="1" t="s">
        <v>33</v>
      </c>
      <c r="F64" s="1" t="s">
        <v>524</v>
      </c>
      <c r="G64" s="1" t="s">
        <v>191</v>
      </c>
      <c r="H64" s="1" t="s">
        <v>298</v>
      </c>
      <c r="I64" s="1" t="s">
        <v>36</v>
      </c>
      <c r="J64" s="1" t="s">
        <v>192</v>
      </c>
      <c r="K64" s="1">
        <v>4</v>
      </c>
      <c r="L64" s="1">
        <v>271</v>
      </c>
      <c r="M64" s="1">
        <v>289.60000000000002</v>
      </c>
      <c r="N64" s="1">
        <v>69.599999999999994</v>
      </c>
      <c r="O64" s="1">
        <v>1.3260000000000001</v>
      </c>
      <c r="P64" s="1">
        <v>36.855736200000003</v>
      </c>
      <c r="Q64" s="1">
        <v>3193</v>
      </c>
      <c r="R64" s="1">
        <v>3916</v>
      </c>
      <c r="S64" s="1">
        <v>4537</v>
      </c>
      <c r="T64" s="1" t="s">
        <v>48</v>
      </c>
      <c r="U64" s="1" t="s">
        <v>301</v>
      </c>
      <c r="V64" s="1">
        <v>65.058999999999997</v>
      </c>
      <c r="W64" s="1">
        <v>66.129000000000005</v>
      </c>
      <c r="X64" s="1">
        <v>1.2168098000000001</v>
      </c>
      <c r="Y64" s="1">
        <v>11.784000000000001</v>
      </c>
      <c r="Z64" s="4">
        <f t="shared" si="0"/>
        <v>6.4666666666666664E-2</v>
      </c>
      <c r="AA64" s="4">
        <f t="shared" si="1"/>
        <v>-22.707999999999998</v>
      </c>
      <c r="AB64" s="14">
        <f t="shared" si="3"/>
        <v>11.817762282219856</v>
      </c>
      <c r="AC64" s="9">
        <f t="shared" si="4"/>
        <v>11.882347578864739</v>
      </c>
      <c r="AD64" s="10">
        <f t="shared" si="5"/>
        <v>37.015105592646755</v>
      </c>
      <c r="AE64" s="25">
        <f t="shared" si="2"/>
        <v>12.395637630555845</v>
      </c>
    </row>
    <row r="65" spans="1:31" x14ac:dyDescent="0.2">
      <c r="A65" s="1" t="s">
        <v>342</v>
      </c>
      <c r="B65" s="1" t="s">
        <v>525</v>
      </c>
      <c r="C65" s="1" t="s">
        <v>526</v>
      </c>
      <c r="D65" s="1">
        <v>63</v>
      </c>
      <c r="E65" s="1" t="s">
        <v>33</v>
      </c>
      <c r="F65" s="1" t="s">
        <v>527</v>
      </c>
      <c r="G65" s="1" t="s">
        <v>193</v>
      </c>
      <c r="H65" s="1" t="s">
        <v>298</v>
      </c>
      <c r="I65" s="1" t="s">
        <v>36</v>
      </c>
      <c r="J65" s="1" t="s">
        <v>194</v>
      </c>
      <c r="K65" s="1">
        <v>4</v>
      </c>
      <c r="L65" s="1">
        <v>271.5</v>
      </c>
      <c r="M65" s="1">
        <v>288.7</v>
      </c>
      <c r="N65" s="1">
        <v>69.900000000000006</v>
      </c>
      <c r="O65" s="1">
        <v>1.232</v>
      </c>
      <c r="P65" s="1">
        <v>43.758302</v>
      </c>
      <c r="Q65" s="1">
        <v>3542</v>
      </c>
      <c r="R65" s="1">
        <v>4397</v>
      </c>
      <c r="S65" s="1">
        <v>5032</v>
      </c>
      <c r="T65" s="1" t="s">
        <v>48</v>
      </c>
      <c r="U65" s="1" t="s">
        <v>76</v>
      </c>
      <c r="V65" s="1">
        <v>71.739000000000004</v>
      </c>
      <c r="W65" s="1">
        <v>72.927999999999997</v>
      </c>
      <c r="X65" s="1">
        <v>1.2297123999999999</v>
      </c>
      <c r="Y65" s="1">
        <v>23.308</v>
      </c>
      <c r="Z65" s="4">
        <f t="shared" si="0"/>
        <v>6.4666666666666664E-2</v>
      </c>
      <c r="AA65" s="4">
        <f t="shared" si="1"/>
        <v>-22.707999999999998</v>
      </c>
      <c r="AB65" s="14">
        <f t="shared" si="3"/>
        <v>23.348839489455148</v>
      </c>
      <c r="AC65" s="9">
        <f t="shared" si="4"/>
        <v>23.368001468159964</v>
      </c>
      <c r="AD65" s="10">
        <f t="shared" si="5"/>
        <v>43.848417725231819</v>
      </c>
      <c r="AE65" s="25">
        <f t="shared" si="2"/>
        <v>23.638875890745272</v>
      </c>
    </row>
    <row r="66" spans="1:31" x14ac:dyDescent="0.2">
      <c r="A66" s="1" t="s">
        <v>342</v>
      </c>
      <c r="B66" s="1" t="s">
        <v>528</v>
      </c>
      <c r="C66" s="1" t="s">
        <v>529</v>
      </c>
      <c r="D66" s="1">
        <v>64</v>
      </c>
      <c r="E66" s="1" t="s">
        <v>33</v>
      </c>
      <c r="F66" s="1" t="s">
        <v>530</v>
      </c>
      <c r="G66" s="1" t="s">
        <v>195</v>
      </c>
      <c r="H66" s="1" t="s">
        <v>298</v>
      </c>
      <c r="I66" s="1" t="s">
        <v>36</v>
      </c>
      <c r="J66" s="1" t="s">
        <v>196</v>
      </c>
      <c r="K66" s="1">
        <v>4</v>
      </c>
      <c r="L66" s="1">
        <v>271.3</v>
      </c>
      <c r="M66" s="1">
        <v>289.10000000000002</v>
      </c>
      <c r="N66" s="1">
        <v>69.900000000000006</v>
      </c>
      <c r="O66" s="1">
        <v>1.1659999999999999</v>
      </c>
      <c r="P66" s="1">
        <v>43.983738199999998</v>
      </c>
      <c r="Q66" s="1">
        <v>3350</v>
      </c>
      <c r="R66" s="1">
        <v>4079</v>
      </c>
      <c r="S66" s="1">
        <v>4760</v>
      </c>
      <c r="T66" s="1" t="s">
        <v>48</v>
      </c>
      <c r="U66" s="1" t="s">
        <v>301</v>
      </c>
      <c r="V66" s="1">
        <v>68.27</v>
      </c>
      <c r="W66" s="1">
        <v>69.385999999999996</v>
      </c>
      <c r="X66" s="1">
        <v>1.2067201999999999</v>
      </c>
      <c r="Y66" s="1">
        <v>2.8170000000000002</v>
      </c>
      <c r="Z66" s="4">
        <f t="shared" si="0"/>
        <v>6.4666666666666664E-2</v>
      </c>
      <c r="AA66" s="4">
        <f t="shared" si="1"/>
        <v>-22.707999999999998</v>
      </c>
      <c r="AB66" s="14">
        <f t="shared" si="3"/>
        <v>2.8408110923044374</v>
      </c>
      <c r="AC66" s="9">
        <f t="shared" si="4"/>
        <v>2.8836367556899019</v>
      </c>
      <c r="AD66" s="10">
        <f t="shared" si="5"/>
        <v>44.123601523787542</v>
      </c>
      <c r="AE66" s="25">
        <f t="shared" si="2"/>
        <v>3.5868531421257956</v>
      </c>
    </row>
    <row r="67" spans="1:31" x14ac:dyDescent="0.2">
      <c r="A67" s="1" t="s">
        <v>342</v>
      </c>
      <c r="B67" s="1" t="s">
        <v>532</v>
      </c>
      <c r="C67" s="1" t="s">
        <v>533</v>
      </c>
      <c r="D67" s="1">
        <v>65</v>
      </c>
      <c r="E67" s="1" t="s">
        <v>33</v>
      </c>
      <c r="F67" s="1" t="s">
        <v>316</v>
      </c>
      <c r="G67" s="1" t="s">
        <v>197</v>
      </c>
      <c r="H67" s="1" t="s">
        <v>298</v>
      </c>
      <c r="I67" s="1" t="s">
        <v>36</v>
      </c>
      <c r="J67" s="1" t="s">
        <v>198</v>
      </c>
      <c r="K67" s="1">
        <v>3</v>
      </c>
      <c r="L67" s="1">
        <v>271.60000000000002</v>
      </c>
      <c r="M67" s="1">
        <v>291.89999999999998</v>
      </c>
      <c r="N67" s="1">
        <v>67.099999999999994</v>
      </c>
      <c r="O67" s="1">
        <v>0.85599999999999998</v>
      </c>
      <c r="P67" s="1">
        <v>38.674652100000003</v>
      </c>
      <c r="Q67" s="1">
        <v>2180</v>
      </c>
      <c r="R67" s="1">
        <v>3976</v>
      </c>
      <c r="S67" s="1">
        <v>3107</v>
      </c>
      <c r="T67" s="1" t="s">
        <v>48</v>
      </c>
      <c r="U67" s="1" t="s">
        <v>301</v>
      </c>
      <c r="V67" s="1">
        <v>43.875</v>
      </c>
      <c r="W67" s="1">
        <v>44.859000000000002</v>
      </c>
      <c r="X67" s="1">
        <v>1.8145126</v>
      </c>
      <c r="Y67" s="1">
        <v>544.42200000000003</v>
      </c>
      <c r="Z67" s="4">
        <f t="shared" si="0"/>
        <v>6.4666666666666664E-2</v>
      </c>
      <c r="AA67" s="4">
        <f t="shared" si="1"/>
        <v>-22.707999999999998</v>
      </c>
      <c r="AB67" s="14">
        <f t="shared" si="3"/>
        <v>545.24072870824443</v>
      </c>
      <c r="AC67" s="9">
        <f t="shared" si="4"/>
        <v>545.44741636885237</v>
      </c>
      <c r="AD67" s="10">
        <f t="shared" si="5"/>
        <v>39.287577243967192</v>
      </c>
      <c r="AE67" s="25">
        <f t="shared" si="2"/>
        <v>534.69930910992514</v>
      </c>
    </row>
    <row r="68" spans="1:31" x14ac:dyDescent="0.2">
      <c r="A68" s="1" t="s">
        <v>342</v>
      </c>
      <c r="B68" s="1" t="s">
        <v>534</v>
      </c>
      <c r="C68" s="1" t="s">
        <v>535</v>
      </c>
      <c r="D68" s="1">
        <v>66</v>
      </c>
      <c r="E68" s="1" t="s">
        <v>33</v>
      </c>
      <c r="F68" s="1" t="s">
        <v>536</v>
      </c>
      <c r="G68" s="1" t="s">
        <v>199</v>
      </c>
      <c r="H68" s="1" t="s">
        <v>298</v>
      </c>
      <c r="I68" s="1" t="s">
        <v>36</v>
      </c>
      <c r="J68" s="1" t="s">
        <v>200</v>
      </c>
      <c r="K68" s="1">
        <v>4</v>
      </c>
      <c r="L68" s="1">
        <v>271.5</v>
      </c>
      <c r="M68" s="1">
        <v>287</v>
      </c>
      <c r="N68" s="1">
        <v>71.3</v>
      </c>
      <c r="O68" s="1">
        <v>1.514</v>
      </c>
      <c r="P68" s="1">
        <v>45.4223772</v>
      </c>
      <c r="Q68" s="1">
        <v>4416</v>
      </c>
      <c r="R68" s="1">
        <v>5337</v>
      </c>
      <c r="S68" s="1">
        <v>6269</v>
      </c>
      <c r="T68" s="1" t="s">
        <v>48</v>
      </c>
      <c r="U68" s="1" t="s">
        <v>301</v>
      </c>
      <c r="V68" s="1">
        <v>91.492999999999995</v>
      </c>
      <c r="W68" s="1">
        <v>92.974999999999994</v>
      </c>
      <c r="X68" s="1">
        <v>1.1936808999999999</v>
      </c>
      <c r="Y68" s="1">
        <v>-8.7110000000000003</v>
      </c>
      <c r="Z68" s="4">
        <f t="shared" ref="Z68:Z131" si="6">AVERAGE($W$3,$W$4,$W$49,$W$98)</f>
        <v>6.4666666666666664E-2</v>
      </c>
      <c r="AA68" s="4">
        <f t="shared" ref="AA68:AA131" si="7">AVERAGE($Y$3,$Y$4,$Y$49,$Y$98)</f>
        <v>-22.707999999999998</v>
      </c>
      <c r="AB68" s="14">
        <f t="shared" si="3"/>
        <v>-8.7012579261007925</v>
      </c>
      <c r="AC68" s="9">
        <f t="shared" si="4"/>
        <v>-8.8160275924532652</v>
      </c>
      <c r="AD68" s="10">
        <f t="shared" si="5"/>
        <v>45.300297569422838</v>
      </c>
      <c r="AE68" s="25">
        <f t="shared" si="2"/>
        <v>-7.8658786830092433</v>
      </c>
    </row>
    <row r="69" spans="1:31" x14ac:dyDescent="0.2">
      <c r="A69" s="1" t="s">
        <v>342</v>
      </c>
      <c r="B69" s="1" t="s">
        <v>537</v>
      </c>
      <c r="C69" s="1" t="s">
        <v>538</v>
      </c>
      <c r="D69" s="1">
        <v>67</v>
      </c>
      <c r="E69" s="1" t="s">
        <v>33</v>
      </c>
      <c r="F69" s="1" t="s">
        <v>539</v>
      </c>
      <c r="G69" s="1" t="s">
        <v>201</v>
      </c>
      <c r="H69" s="1" t="s">
        <v>298</v>
      </c>
      <c r="I69" s="1" t="s">
        <v>36</v>
      </c>
      <c r="J69" s="1" t="s">
        <v>202</v>
      </c>
      <c r="K69" s="1">
        <v>4</v>
      </c>
      <c r="L69" s="1">
        <v>271.3</v>
      </c>
      <c r="M69" s="1">
        <v>289.10000000000002</v>
      </c>
      <c r="N69" s="1">
        <v>69.900000000000006</v>
      </c>
      <c r="O69" s="1">
        <v>1.4359999999999999</v>
      </c>
      <c r="P69" s="1">
        <v>35.362488399999997</v>
      </c>
      <c r="Q69" s="1">
        <v>3305</v>
      </c>
      <c r="R69" s="1">
        <v>4578</v>
      </c>
      <c r="S69" s="1">
        <v>4696</v>
      </c>
      <c r="T69" s="1" t="s">
        <v>48</v>
      </c>
      <c r="U69" s="1" t="s">
        <v>301</v>
      </c>
      <c r="V69" s="1">
        <v>67.491</v>
      </c>
      <c r="W69" s="1">
        <v>68.704999999999998</v>
      </c>
      <c r="X69" s="1">
        <v>1.3724225000000001</v>
      </c>
      <c r="Y69" s="1">
        <v>150.55000000000001</v>
      </c>
      <c r="Z69" s="4">
        <f t="shared" si="6"/>
        <v>6.4666666666666664E-2</v>
      </c>
      <c r="AA69" s="4">
        <f t="shared" si="7"/>
        <v>-22.707999999999998</v>
      </c>
      <c r="AB69" s="14">
        <f t="shared" si="3"/>
        <v>150.71322789807746</v>
      </c>
      <c r="AC69" s="9">
        <f t="shared" si="4"/>
        <v>150.76060324222732</v>
      </c>
      <c r="AD69" s="10">
        <f t="shared" si="5"/>
        <v>35.482867831118028</v>
      </c>
      <c r="AE69" s="25">
        <f t="shared" ref="AE69:AE74" si="8">AC69+(($AH$175*AC69)+$AH$176)</f>
        <v>148.34273586568293</v>
      </c>
    </row>
    <row r="70" spans="1:31" x14ac:dyDescent="0.2">
      <c r="A70" s="1" t="s">
        <v>342</v>
      </c>
      <c r="B70" s="1" t="s">
        <v>541</v>
      </c>
      <c r="C70" s="1" t="s">
        <v>542</v>
      </c>
      <c r="D70" s="1">
        <v>68</v>
      </c>
      <c r="E70" s="1" t="s">
        <v>33</v>
      </c>
      <c r="F70" s="1" t="s">
        <v>543</v>
      </c>
      <c r="G70" s="1" t="s">
        <v>203</v>
      </c>
      <c r="H70" s="1" t="s">
        <v>298</v>
      </c>
      <c r="I70" s="1" t="s">
        <v>36</v>
      </c>
      <c r="J70" s="1" t="s">
        <v>204</v>
      </c>
      <c r="K70" s="1">
        <v>4</v>
      </c>
      <c r="L70" s="1">
        <v>271.39999999999998</v>
      </c>
      <c r="M70" s="1">
        <v>289.7</v>
      </c>
      <c r="N70" s="1">
        <v>69.599999999999994</v>
      </c>
      <c r="O70" s="1">
        <v>1.399</v>
      </c>
      <c r="P70" s="1">
        <v>34.934555199999998</v>
      </c>
      <c r="Q70" s="1">
        <v>3199</v>
      </c>
      <c r="R70" s="1">
        <v>3822</v>
      </c>
      <c r="S70" s="1">
        <v>4546</v>
      </c>
      <c r="T70" s="1" t="s">
        <v>48</v>
      </c>
      <c r="U70" s="1" t="s">
        <v>76</v>
      </c>
      <c r="V70" s="1">
        <v>65.082999999999998</v>
      </c>
      <c r="W70" s="1">
        <v>66.132000000000005</v>
      </c>
      <c r="X70" s="1">
        <v>1.1856150999999999</v>
      </c>
      <c r="Y70" s="1">
        <v>-15.993</v>
      </c>
      <c r="Z70" s="4">
        <f t="shared" si="6"/>
        <v>6.4666666666666664E-2</v>
      </c>
      <c r="AA70" s="4">
        <f t="shared" si="7"/>
        <v>-22.707999999999998</v>
      </c>
      <c r="AB70" s="14">
        <f t="shared" ref="AB70:AB99" si="9">(W70*Y70-(Z70*AA70))/(W70-Z70)</f>
        <v>-15.986427361984239</v>
      </c>
      <c r="AC70" s="9">
        <f t="shared" ref="AC70:AC99" si="10">AB70+(-24.08-((W70*$AB$222+$AB$223)))</f>
        <v>-15.921862107985893</v>
      </c>
      <c r="AD70" s="10">
        <f t="shared" ref="AD70:AD99" si="11">(($AE$222*W70)+$AE$223)/O70/10</f>
        <v>35.08521043907735</v>
      </c>
      <c r="AE70" s="25">
        <f t="shared" si="8"/>
        <v>-14.821737815250026</v>
      </c>
    </row>
    <row r="71" spans="1:31" x14ac:dyDescent="0.2">
      <c r="A71" s="1" t="s">
        <v>342</v>
      </c>
      <c r="B71" s="1" t="s">
        <v>544</v>
      </c>
      <c r="C71" s="1" t="s">
        <v>545</v>
      </c>
      <c r="D71" s="1">
        <v>69</v>
      </c>
      <c r="E71" s="1" t="s">
        <v>33</v>
      </c>
      <c r="F71" s="1" t="s">
        <v>546</v>
      </c>
      <c r="G71" s="1" t="s">
        <v>205</v>
      </c>
      <c r="H71" s="1" t="s">
        <v>298</v>
      </c>
      <c r="I71" s="1" t="s">
        <v>36</v>
      </c>
      <c r="J71" s="1" t="s">
        <v>206</v>
      </c>
      <c r="K71" s="1">
        <v>4</v>
      </c>
      <c r="L71" s="1">
        <v>271.5</v>
      </c>
      <c r="M71" s="1">
        <v>289.60000000000002</v>
      </c>
      <c r="N71" s="1">
        <v>69.599999999999994</v>
      </c>
      <c r="O71" s="1">
        <v>1.1659999999999999</v>
      </c>
      <c r="P71" s="1">
        <v>42.470405999999997</v>
      </c>
      <c r="Q71" s="1">
        <v>3233</v>
      </c>
      <c r="R71" s="1">
        <v>3941</v>
      </c>
      <c r="S71" s="1">
        <v>4595</v>
      </c>
      <c r="T71" s="1" t="s">
        <v>48</v>
      </c>
      <c r="U71" s="1" t="s">
        <v>301</v>
      </c>
      <c r="V71" s="1">
        <v>65.927000000000007</v>
      </c>
      <c r="W71" s="1">
        <v>67.004999999999995</v>
      </c>
      <c r="X71" s="1">
        <v>1.2085669000000001</v>
      </c>
      <c r="Y71" s="1">
        <v>4.4749999999999996</v>
      </c>
      <c r="Z71" s="4">
        <f t="shared" si="6"/>
        <v>6.4666666666666664E-2</v>
      </c>
      <c r="AA71" s="4">
        <f t="shared" si="7"/>
        <v>-22.707999999999998</v>
      </c>
      <c r="AB71" s="14">
        <f t="shared" si="9"/>
        <v>4.5012597138745445</v>
      </c>
      <c r="AC71" s="9">
        <f t="shared" si="10"/>
        <v>4.5599925577299754</v>
      </c>
      <c r="AD71" s="10">
        <f t="shared" si="11"/>
        <v>42.640147027765735</v>
      </c>
      <c r="AE71" s="25">
        <f t="shared" si="8"/>
        <v>5.2278278635348885</v>
      </c>
    </row>
    <row r="72" spans="1:31" x14ac:dyDescent="0.2">
      <c r="A72" s="1" t="s">
        <v>342</v>
      </c>
      <c r="B72" s="1" t="s">
        <v>547</v>
      </c>
      <c r="C72" s="1" t="s">
        <v>548</v>
      </c>
      <c r="D72" s="1">
        <v>70</v>
      </c>
      <c r="E72" s="1" t="s">
        <v>33</v>
      </c>
      <c r="F72" s="1" t="s">
        <v>549</v>
      </c>
      <c r="G72" s="1" t="s">
        <v>207</v>
      </c>
      <c r="H72" s="1" t="s">
        <v>298</v>
      </c>
      <c r="I72" s="1" t="s">
        <v>36</v>
      </c>
      <c r="J72" s="1" t="s">
        <v>208</v>
      </c>
      <c r="K72" s="1">
        <v>4</v>
      </c>
      <c r="L72" s="1">
        <v>271.60000000000002</v>
      </c>
      <c r="M72" s="1">
        <v>290.10000000000002</v>
      </c>
      <c r="N72" s="1">
        <v>69.400000000000006</v>
      </c>
      <c r="O72" s="1">
        <v>1.4039999999999999</v>
      </c>
      <c r="P72" s="1">
        <v>33.7281744</v>
      </c>
      <c r="Q72" s="1">
        <v>3091</v>
      </c>
      <c r="R72" s="1">
        <v>4301</v>
      </c>
      <c r="S72" s="1">
        <v>4395</v>
      </c>
      <c r="T72" s="1" t="s">
        <v>48</v>
      </c>
      <c r="U72" s="1" t="s">
        <v>76</v>
      </c>
      <c r="V72" s="1">
        <v>62.945</v>
      </c>
      <c r="W72" s="1">
        <v>64.082999999999998</v>
      </c>
      <c r="X72" s="1">
        <v>1.380598</v>
      </c>
      <c r="Y72" s="1">
        <v>157.83500000000001</v>
      </c>
      <c r="Z72" s="4">
        <f t="shared" si="6"/>
        <v>6.4666666666666664E-2</v>
      </c>
      <c r="AA72" s="4">
        <f t="shared" si="7"/>
        <v>-22.707999999999998</v>
      </c>
      <c r="AB72" s="14">
        <f t="shared" si="9"/>
        <v>158.0173714144386</v>
      </c>
      <c r="AC72" s="9">
        <f t="shared" si="10"/>
        <v>158.09562579602323</v>
      </c>
      <c r="AD72" s="10">
        <f t="shared" si="11"/>
        <v>33.900062046778935</v>
      </c>
      <c r="AE72" s="25">
        <f t="shared" si="8"/>
        <v>155.52294580506245</v>
      </c>
    </row>
    <row r="73" spans="1:31" x14ac:dyDescent="0.2">
      <c r="A73" s="1" t="s">
        <v>342</v>
      </c>
      <c r="B73" s="1" t="s">
        <v>550</v>
      </c>
      <c r="C73" s="1" t="s">
        <v>551</v>
      </c>
      <c r="D73" s="1">
        <v>71</v>
      </c>
      <c r="E73" s="1" t="s">
        <v>33</v>
      </c>
      <c r="F73" s="1" t="s">
        <v>552</v>
      </c>
      <c r="G73" s="1" t="s">
        <v>209</v>
      </c>
      <c r="H73" s="1" t="s">
        <v>298</v>
      </c>
      <c r="I73" s="1" t="s">
        <v>36</v>
      </c>
      <c r="J73" s="1" t="s">
        <v>210</v>
      </c>
      <c r="K73" s="1">
        <v>4</v>
      </c>
      <c r="L73" s="1">
        <v>271.60000000000002</v>
      </c>
      <c r="M73" s="1">
        <v>289.89999999999998</v>
      </c>
      <c r="N73" s="1">
        <v>69.400000000000006</v>
      </c>
      <c r="O73" s="1">
        <v>1.304</v>
      </c>
      <c r="P73" s="1">
        <v>36.161366899999997</v>
      </c>
      <c r="Q73" s="1">
        <v>3090</v>
      </c>
      <c r="R73" s="1">
        <v>3696</v>
      </c>
      <c r="S73" s="1">
        <v>4391</v>
      </c>
      <c r="T73" s="1" t="s">
        <v>48</v>
      </c>
      <c r="U73" s="1" t="s">
        <v>76</v>
      </c>
      <c r="V73" s="1">
        <v>62.8</v>
      </c>
      <c r="W73" s="1">
        <v>63.813000000000002</v>
      </c>
      <c r="X73" s="1">
        <v>1.1866232999999999</v>
      </c>
      <c r="Y73" s="1">
        <v>-15.045999999999999</v>
      </c>
      <c r="Z73" s="4">
        <f t="shared" si="6"/>
        <v>6.4666666666666664E-2</v>
      </c>
      <c r="AA73" s="4">
        <f t="shared" si="7"/>
        <v>-22.707999999999998</v>
      </c>
      <c r="AB73" s="14">
        <f t="shared" si="9"/>
        <v>-15.038227624251615</v>
      </c>
      <c r="AC73" s="9">
        <f t="shared" si="10"/>
        <v>-14.958169404478447</v>
      </c>
      <c r="AD73" s="10">
        <f t="shared" si="11"/>
        <v>36.349342144105051</v>
      </c>
      <c r="AE73" s="25">
        <f t="shared" si="8"/>
        <v>-13.878384761120589</v>
      </c>
    </row>
    <row r="74" spans="1:31" x14ac:dyDescent="0.2">
      <c r="A74" s="1" t="s">
        <v>342</v>
      </c>
      <c r="B74" s="1" t="s">
        <v>553</v>
      </c>
      <c r="C74" s="1" t="s">
        <v>554</v>
      </c>
      <c r="D74" s="1">
        <v>72</v>
      </c>
      <c r="E74" s="1" t="s">
        <v>33</v>
      </c>
      <c r="F74" s="1" t="s">
        <v>555</v>
      </c>
      <c r="G74" s="1" t="s">
        <v>211</v>
      </c>
      <c r="H74" s="1" t="s">
        <v>298</v>
      </c>
      <c r="I74" s="1" t="s">
        <v>36</v>
      </c>
      <c r="J74" s="1" t="s">
        <v>212</v>
      </c>
      <c r="K74" s="1">
        <v>4</v>
      </c>
      <c r="L74" s="1">
        <v>271.3</v>
      </c>
      <c r="M74" s="1">
        <v>289.60000000000002</v>
      </c>
      <c r="N74" s="1">
        <v>69.099999999999994</v>
      </c>
      <c r="O74" s="1">
        <v>1.0820000000000001</v>
      </c>
      <c r="P74" s="1">
        <v>42.854394300000003</v>
      </c>
      <c r="Q74" s="1">
        <v>3039</v>
      </c>
      <c r="R74" s="1">
        <v>3632</v>
      </c>
      <c r="S74" s="1">
        <v>4319</v>
      </c>
      <c r="T74" s="1" t="s">
        <v>48</v>
      </c>
      <c r="U74" s="1" t="s">
        <v>301</v>
      </c>
      <c r="V74" s="1">
        <v>61.756999999999998</v>
      </c>
      <c r="W74" s="1">
        <v>62.753</v>
      </c>
      <c r="X74" s="1">
        <v>1.1856932</v>
      </c>
      <c r="Y74" s="1">
        <v>-15.879</v>
      </c>
      <c r="Z74" s="4">
        <f t="shared" si="6"/>
        <v>6.4666666666666664E-2</v>
      </c>
      <c r="AA74" s="4">
        <f t="shared" si="7"/>
        <v>-22.707999999999998</v>
      </c>
      <c r="AB74" s="14">
        <f t="shared" si="9"/>
        <v>-15.871955488793768</v>
      </c>
      <c r="AC74" s="9">
        <f t="shared" si="10"/>
        <v>-15.784815533910075</v>
      </c>
      <c r="AD74" s="10">
        <f t="shared" si="11"/>
        <v>43.09564841126172</v>
      </c>
      <c r="AE74" s="25">
        <f t="shared" si="8"/>
        <v>-14.687583739223653</v>
      </c>
    </row>
    <row r="75" spans="1:31" x14ac:dyDescent="0.2">
      <c r="A75" s="1" t="s">
        <v>342</v>
      </c>
      <c r="B75" s="1" t="s">
        <v>556</v>
      </c>
      <c r="C75" s="1" t="s">
        <v>557</v>
      </c>
      <c r="D75" s="1">
        <v>73</v>
      </c>
      <c r="E75" s="1" t="s">
        <v>33</v>
      </c>
      <c r="F75" s="1" t="s">
        <v>558</v>
      </c>
      <c r="G75" s="1" t="s">
        <v>213</v>
      </c>
      <c r="H75" s="1" t="s">
        <v>298</v>
      </c>
      <c r="I75" s="1" t="s">
        <v>36</v>
      </c>
      <c r="J75" s="1" t="s">
        <v>214</v>
      </c>
      <c r="K75" s="1">
        <v>4</v>
      </c>
      <c r="L75" s="1">
        <v>272</v>
      </c>
      <c r="M75" s="1">
        <v>293.5</v>
      </c>
      <c r="N75" s="1">
        <v>65.7</v>
      </c>
      <c r="O75" s="1">
        <v>0.71</v>
      </c>
      <c r="P75" s="1">
        <v>35.998428099999998</v>
      </c>
      <c r="Q75" s="1">
        <v>1683</v>
      </c>
      <c r="R75" s="1">
        <v>3171</v>
      </c>
      <c r="S75" s="1">
        <v>2402</v>
      </c>
      <c r="T75" s="1" t="s">
        <v>48</v>
      </c>
      <c r="U75" s="1" t="s">
        <v>301</v>
      </c>
      <c r="V75" s="1">
        <v>33.896000000000001</v>
      </c>
      <c r="W75" s="1">
        <v>34.677</v>
      </c>
      <c r="X75" s="1">
        <v>1.8761946</v>
      </c>
      <c r="Y75" s="1">
        <v>599.37400000000002</v>
      </c>
      <c r="Z75" s="4">
        <f t="shared" si="6"/>
        <v>6.4666666666666664E-2</v>
      </c>
      <c r="AA75" s="4">
        <f t="shared" si="7"/>
        <v>-22.707999999999998</v>
      </c>
      <c r="AB75" s="14">
        <f t="shared" si="9"/>
        <v>600.53624378593372</v>
      </c>
      <c r="AC75" s="9">
        <f t="shared" si="10"/>
        <v>600.81095618889583</v>
      </c>
      <c r="AD75" s="10">
        <f t="shared" si="11"/>
        <v>36.948340598154559</v>
      </c>
      <c r="AE75" s="25">
        <f t="shared" ref="AE75:AE99" si="12">AC75+(($AH$175*AC75)+$AH$176)</f>
        <v>588.89434886333254</v>
      </c>
    </row>
    <row r="76" spans="1:31" x14ac:dyDescent="0.2">
      <c r="A76" s="1" t="s">
        <v>342</v>
      </c>
      <c r="B76" s="1" t="s">
        <v>559</v>
      </c>
      <c r="C76" s="1" t="s">
        <v>560</v>
      </c>
      <c r="D76" s="1">
        <v>74</v>
      </c>
      <c r="E76" s="1" t="s">
        <v>33</v>
      </c>
      <c r="F76" s="1" t="s">
        <v>561</v>
      </c>
      <c r="G76" s="1" t="s">
        <v>215</v>
      </c>
      <c r="H76" s="1" t="s">
        <v>298</v>
      </c>
      <c r="I76" s="1" t="s">
        <v>36</v>
      </c>
      <c r="J76" s="1" t="s">
        <v>216</v>
      </c>
      <c r="K76" s="1">
        <v>4</v>
      </c>
      <c r="L76" s="1">
        <v>271.39999999999998</v>
      </c>
      <c r="M76" s="1">
        <v>291</v>
      </c>
      <c r="N76" s="1">
        <v>68.400000000000006</v>
      </c>
      <c r="O76" s="1">
        <v>1.139</v>
      </c>
      <c r="P76" s="1">
        <v>34.461907600000004</v>
      </c>
      <c r="Q76" s="1">
        <v>2584</v>
      </c>
      <c r="R76" s="1">
        <v>3093</v>
      </c>
      <c r="S76" s="1">
        <v>3675</v>
      </c>
      <c r="T76" s="1" t="s">
        <v>48</v>
      </c>
      <c r="U76" s="1" t="s">
        <v>301</v>
      </c>
      <c r="V76" s="1">
        <v>52.305999999999997</v>
      </c>
      <c r="W76" s="1">
        <v>53.152000000000001</v>
      </c>
      <c r="X76" s="1">
        <v>1.1894766000000001</v>
      </c>
      <c r="Y76" s="1">
        <v>-12.545</v>
      </c>
      <c r="Z76" s="4">
        <f t="shared" si="6"/>
        <v>6.4666666666666664E-2</v>
      </c>
      <c r="AA76" s="4">
        <f t="shared" si="7"/>
        <v>-22.707999999999998</v>
      </c>
      <c r="AB76" s="14">
        <f t="shared" si="9"/>
        <v>-12.532620260953649</v>
      </c>
      <c r="AC76" s="9">
        <f t="shared" si="10"/>
        <v>-12.381337156262251</v>
      </c>
      <c r="AD76" s="10">
        <f t="shared" si="11"/>
        <v>34.815383823912398</v>
      </c>
      <c r="AE76" s="25">
        <f t="shared" si="12"/>
        <v>-11.355939003788784</v>
      </c>
    </row>
    <row r="77" spans="1:31" x14ac:dyDescent="0.2">
      <c r="A77" s="1" t="s">
        <v>342</v>
      </c>
      <c r="B77" s="1" t="s">
        <v>562</v>
      </c>
      <c r="C77" s="1" t="s">
        <v>563</v>
      </c>
      <c r="D77" s="1">
        <v>75</v>
      </c>
      <c r="E77" s="1" t="s">
        <v>33</v>
      </c>
      <c r="F77" s="1" t="s">
        <v>50</v>
      </c>
      <c r="G77" s="1" t="s">
        <v>217</v>
      </c>
      <c r="H77" s="1" t="s">
        <v>298</v>
      </c>
      <c r="I77" s="1" t="s">
        <v>36</v>
      </c>
      <c r="J77" s="1" t="s">
        <v>218</v>
      </c>
      <c r="K77" s="1">
        <v>4</v>
      </c>
      <c r="L77" s="1">
        <v>271.8</v>
      </c>
      <c r="M77" s="1">
        <v>290.5</v>
      </c>
      <c r="N77" s="1">
        <v>68.599999999999994</v>
      </c>
      <c r="O77" s="1">
        <v>1.103</v>
      </c>
      <c r="P77" s="1">
        <v>39.7678844</v>
      </c>
      <c r="Q77" s="1">
        <v>2905</v>
      </c>
      <c r="R77" s="1">
        <v>3444</v>
      </c>
      <c r="S77" s="1">
        <v>4131</v>
      </c>
      <c r="T77" s="1" t="s">
        <v>48</v>
      </c>
      <c r="U77" s="1" t="s">
        <v>301</v>
      </c>
      <c r="V77" s="1">
        <v>58.436</v>
      </c>
      <c r="W77" s="1">
        <v>59.374000000000002</v>
      </c>
      <c r="X77" s="1">
        <v>1.1765192</v>
      </c>
      <c r="Y77" s="1">
        <v>-24.11</v>
      </c>
      <c r="Z77" s="4">
        <f t="shared" si="6"/>
        <v>6.4666666666666664E-2</v>
      </c>
      <c r="AA77" s="4">
        <f t="shared" si="7"/>
        <v>-22.707999999999998</v>
      </c>
      <c r="AB77" s="14">
        <f t="shared" si="9"/>
        <v>-24.111528640798522</v>
      </c>
      <c r="AC77" s="9">
        <f t="shared" si="10"/>
        <v>-24.001813985029479</v>
      </c>
      <c r="AD77" s="10">
        <f t="shared" si="11"/>
        <v>40.049658891841482</v>
      </c>
      <c r="AE77" s="25">
        <f t="shared" si="12"/>
        <v>-22.731154637320067</v>
      </c>
    </row>
    <row r="78" spans="1:31" x14ac:dyDescent="0.2">
      <c r="A78" s="1" t="s">
        <v>342</v>
      </c>
      <c r="B78" s="1" t="s">
        <v>564</v>
      </c>
      <c r="C78" s="1" t="s">
        <v>565</v>
      </c>
      <c r="D78" s="1">
        <v>76</v>
      </c>
      <c r="E78" s="1" t="s">
        <v>33</v>
      </c>
      <c r="F78" s="1" t="s">
        <v>566</v>
      </c>
      <c r="G78" s="1" t="s">
        <v>219</v>
      </c>
      <c r="H78" s="1" t="s">
        <v>298</v>
      </c>
      <c r="I78" s="1" t="s">
        <v>36</v>
      </c>
      <c r="J78" s="1" t="s">
        <v>220</v>
      </c>
      <c r="K78" s="1">
        <v>4</v>
      </c>
      <c r="L78" s="1">
        <v>271.8</v>
      </c>
      <c r="M78" s="1">
        <v>287.3</v>
      </c>
      <c r="N78" s="1">
        <v>71.099999999999994</v>
      </c>
      <c r="O78" s="1">
        <v>1.4790000000000001</v>
      </c>
      <c r="P78" s="1">
        <v>44.414470700000003</v>
      </c>
      <c r="Q78" s="1">
        <v>4244</v>
      </c>
      <c r="R78" s="1">
        <v>5300</v>
      </c>
      <c r="S78" s="1">
        <v>6024</v>
      </c>
      <c r="T78" s="1" t="s">
        <v>48</v>
      </c>
      <c r="U78" s="1" t="s">
        <v>301</v>
      </c>
      <c r="V78" s="1">
        <v>87.369</v>
      </c>
      <c r="W78" s="1">
        <v>88.819000000000003</v>
      </c>
      <c r="X78" s="1">
        <v>1.2333403999999999</v>
      </c>
      <c r="Y78" s="1">
        <v>26.638000000000002</v>
      </c>
      <c r="Z78" s="4">
        <f t="shared" si="6"/>
        <v>6.4666666666666664E-2</v>
      </c>
      <c r="AA78" s="4">
        <f t="shared" si="7"/>
        <v>-22.707999999999998</v>
      </c>
      <c r="AB78" s="14">
        <f t="shared" si="9"/>
        <v>26.673953639822283</v>
      </c>
      <c r="AC78" s="9">
        <f t="shared" si="10"/>
        <v>26.586949719808818</v>
      </c>
      <c r="AD78" s="10">
        <f t="shared" si="11"/>
        <v>44.330947326669325</v>
      </c>
      <c r="AE78" s="25">
        <f t="shared" si="12"/>
        <v>26.789885183671913</v>
      </c>
    </row>
    <row r="79" spans="1:31" x14ac:dyDescent="0.2">
      <c r="A79" s="1" t="s">
        <v>342</v>
      </c>
      <c r="B79" s="1" t="s">
        <v>567</v>
      </c>
      <c r="C79" s="1" t="s">
        <v>568</v>
      </c>
      <c r="D79" s="1">
        <v>77</v>
      </c>
      <c r="E79" s="1" t="s">
        <v>33</v>
      </c>
      <c r="F79" s="1" t="s">
        <v>569</v>
      </c>
      <c r="G79" s="1" t="s">
        <v>221</v>
      </c>
      <c r="H79" s="1" t="s">
        <v>298</v>
      </c>
      <c r="I79" s="1" t="s">
        <v>36</v>
      </c>
      <c r="J79" s="1" t="s">
        <v>222</v>
      </c>
      <c r="K79" s="1">
        <v>4</v>
      </c>
      <c r="L79" s="1">
        <v>272.60000000000002</v>
      </c>
      <c r="M79" s="1">
        <v>295</v>
      </c>
      <c r="N79" s="1">
        <v>62.9</v>
      </c>
      <c r="O79" s="1">
        <v>0.48699999999999999</v>
      </c>
      <c r="P79" s="1">
        <v>34.343386600000002</v>
      </c>
      <c r="Q79" s="1">
        <v>1111</v>
      </c>
      <c r="R79" s="1">
        <v>1821</v>
      </c>
      <c r="S79" s="1">
        <v>1587</v>
      </c>
      <c r="T79" s="1" t="s">
        <v>48</v>
      </c>
      <c r="U79" s="1" t="s">
        <v>301</v>
      </c>
      <c r="V79" s="1">
        <v>22.298999999999999</v>
      </c>
      <c r="W79" s="1">
        <v>22.759</v>
      </c>
      <c r="X79" s="1">
        <v>1.6342578999999999</v>
      </c>
      <c r="Y79" s="1">
        <v>383.73200000000003</v>
      </c>
      <c r="Z79" s="4">
        <f t="shared" si="6"/>
        <v>6.4666666666666664E-2</v>
      </c>
      <c r="AA79" s="4">
        <f t="shared" si="7"/>
        <v>-22.707999999999998</v>
      </c>
      <c r="AB79" s="14">
        <f t="shared" si="9"/>
        <v>384.89013580482651</v>
      </c>
      <c r="AC79" s="9">
        <f t="shared" si="10"/>
        <v>385.24447096160679</v>
      </c>
      <c r="AD79" s="10">
        <f t="shared" si="11"/>
        <v>36.088989931001294</v>
      </c>
      <c r="AE79" s="25">
        <f t="shared" si="12"/>
        <v>377.87759895230641</v>
      </c>
    </row>
    <row r="80" spans="1:31" x14ac:dyDescent="0.2">
      <c r="A80" s="1" t="s">
        <v>342</v>
      </c>
      <c r="B80" s="1" t="s">
        <v>570</v>
      </c>
      <c r="C80" s="1" t="s">
        <v>571</v>
      </c>
      <c r="D80" s="1">
        <v>78</v>
      </c>
      <c r="E80" s="1" t="s">
        <v>33</v>
      </c>
      <c r="F80" s="1" t="s">
        <v>572</v>
      </c>
      <c r="G80" s="1" t="s">
        <v>223</v>
      </c>
      <c r="H80" s="1" t="s">
        <v>298</v>
      </c>
      <c r="I80" s="1" t="s">
        <v>36</v>
      </c>
      <c r="J80" s="1" t="s">
        <v>224</v>
      </c>
      <c r="K80" s="1">
        <v>4</v>
      </c>
      <c r="L80" s="1">
        <v>271.60000000000002</v>
      </c>
      <c r="M80" s="1">
        <v>290.2</v>
      </c>
      <c r="N80" s="1">
        <v>69.099999999999994</v>
      </c>
      <c r="O80" s="1">
        <v>1.2410000000000001</v>
      </c>
      <c r="P80" s="1">
        <v>37.265582999999999</v>
      </c>
      <c r="Q80" s="1">
        <v>3038</v>
      </c>
      <c r="R80" s="1">
        <v>3628</v>
      </c>
      <c r="S80" s="1">
        <v>4320</v>
      </c>
      <c r="T80" s="1" t="s">
        <v>340</v>
      </c>
      <c r="U80" s="1" t="s">
        <v>41</v>
      </c>
      <c r="V80" s="1">
        <v>61.594999999999999</v>
      </c>
      <c r="W80" s="1">
        <v>62.588000000000001</v>
      </c>
      <c r="X80" s="1">
        <v>1.1853332000000001</v>
      </c>
      <c r="Y80" s="1">
        <v>-16.177</v>
      </c>
      <c r="Z80" s="4">
        <f t="shared" si="6"/>
        <v>6.4666666666666664E-2</v>
      </c>
      <c r="AA80" s="4">
        <f t="shared" si="7"/>
        <v>-22.707999999999998</v>
      </c>
      <c r="AB80" s="14">
        <f t="shared" si="9"/>
        <v>-16.170245113824173</v>
      </c>
      <c r="AC80" s="9">
        <f t="shared" si="10"/>
        <v>-16.082002813380821</v>
      </c>
      <c r="AD80" s="10">
        <f t="shared" si="11"/>
        <v>37.477538451173885</v>
      </c>
      <c r="AE80" s="25">
        <f t="shared" si="12"/>
        <v>-14.978498599029875</v>
      </c>
    </row>
    <row r="81" spans="1:31" x14ac:dyDescent="0.2">
      <c r="A81" s="1" t="s">
        <v>342</v>
      </c>
      <c r="B81" s="1" t="s">
        <v>573</v>
      </c>
      <c r="C81" s="1" t="s">
        <v>574</v>
      </c>
      <c r="D81" s="1">
        <v>79</v>
      </c>
      <c r="E81" s="1" t="s">
        <v>33</v>
      </c>
      <c r="F81" s="1" t="s">
        <v>575</v>
      </c>
      <c r="G81" s="1" t="s">
        <v>225</v>
      </c>
      <c r="H81" s="1" t="s">
        <v>298</v>
      </c>
      <c r="I81" s="1" t="s">
        <v>36</v>
      </c>
      <c r="J81" s="1" t="s">
        <v>226</v>
      </c>
      <c r="K81" s="1">
        <v>4</v>
      </c>
      <c r="L81" s="1">
        <v>271.89999999999998</v>
      </c>
      <c r="M81" s="1">
        <v>290.89999999999998</v>
      </c>
      <c r="N81" s="1">
        <v>68.400000000000006</v>
      </c>
      <c r="O81" s="1">
        <v>1.2170000000000001</v>
      </c>
      <c r="P81" s="1">
        <v>33.472572300000003</v>
      </c>
      <c r="Q81" s="1">
        <v>2682</v>
      </c>
      <c r="R81" s="1">
        <v>3223</v>
      </c>
      <c r="S81" s="1">
        <v>3813</v>
      </c>
      <c r="T81" s="1" t="s">
        <v>48</v>
      </c>
      <c r="U81" s="1" t="s">
        <v>301</v>
      </c>
      <c r="V81" s="1">
        <v>54.274000000000001</v>
      </c>
      <c r="W81" s="1">
        <v>55.154000000000003</v>
      </c>
      <c r="X81" s="1">
        <v>1.1938337000000001</v>
      </c>
      <c r="Y81" s="1">
        <v>-8.6020000000000003</v>
      </c>
      <c r="Z81" s="4">
        <f t="shared" si="6"/>
        <v>6.4666666666666664E-2</v>
      </c>
      <c r="AA81" s="4">
        <f t="shared" si="7"/>
        <v>-22.707999999999998</v>
      </c>
      <c r="AB81" s="14">
        <f t="shared" si="9"/>
        <v>-8.5854416583972704</v>
      </c>
      <c r="AC81" s="9">
        <f t="shared" si="10"/>
        <v>-8.447533679829716</v>
      </c>
      <c r="AD81" s="10">
        <f t="shared" si="11"/>
        <v>33.779047423270853</v>
      </c>
      <c r="AE81" s="25">
        <f t="shared" si="12"/>
        <v>-7.505162184237034</v>
      </c>
    </row>
    <row r="82" spans="1:31" x14ac:dyDescent="0.2">
      <c r="A82" s="1" t="s">
        <v>342</v>
      </c>
      <c r="B82" s="1" t="s">
        <v>576</v>
      </c>
      <c r="C82" s="1" t="s">
        <v>577</v>
      </c>
      <c r="D82" s="1">
        <v>80</v>
      </c>
      <c r="E82" s="1" t="s">
        <v>33</v>
      </c>
      <c r="F82" s="1" t="s">
        <v>578</v>
      </c>
      <c r="G82" s="1" t="s">
        <v>227</v>
      </c>
      <c r="H82" s="1" t="s">
        <v>298</v>
      </c>
      <c r="I82" s="1" t="s">
        <v>36</v>
      </c>
      <c r="J82" s="1" t="s">
        <v>228</v>
      </c>
      <c r="K82" s="1">
        <v>4</v>
      </c>
      <c r="L82" s="1">
        <v>271.7</v>
      </c>
      <c r="M82" s="1">
        <v>289.7</v>
      </c>
      <c r="N82" s="1">
        <v>69.599999999999994</v>
      </c>
      <c r="O82" s="1">
        <v>1.333</v>
      </c>
      <c r="P82" s="1">
        <v>37.296301900000003</v>
      </c>
      <c r="Q82" s="1">
        <v>3248</v>
      </c>
      <c r="R82" s="1">
        <v>4604</v>
      </c>
      <c r="S82" s="1">
        <v>4617</v>
      </c>
      <c r="T82" s="1" t="s">
        <v>48</v>
      </c>
      <c r="U82" s="1" t="s">
        <v>301</v>
      </c>
      <c r="V82" s="1">
        <v>66.058000000000007</v>
      </c>
      <c r="W82" s="1">
        <v>67.269000000000005</v>
      </c>
      <c r="X82" s="1">
        <v>1.405216</v>
      </c>
      <c r="Y82" s="1">
        <v>179.86099999999999</v>
      </c>
      <c r="Z82" s="4">
        <f t="shared" si="6"/>
        <v>6.4666666666666664E-2</v>
      </c>
      <c r="AA82" s="4">
        <f t="shared" si="7"/>
        <v>-22.707999999999998</v>
      </c>
      <c r="AB82" s="14">
        <f t="shared" si="9"/>
        <v>180.05591990099845</v>
      </c>
      <c r="AC82" s="9">
        <f t="shared" si="10"/>
        <v>180.11288899195841</v>
      </c>
      <c r="AD82" s="10">
        <f t="shared" si="11"/>
        <v>37.442008713653614</v>
      </c>
      <c r="AE82" s="25">
        <f t="shared" si="12"/>
        <v>177.07551375941412</v>
      </c>
    </row>
    <row r="83" spans="1:31" x14ac:dyDescent="0.2">
      <c r="A83" s="1" t="s">
        <v>342</v>
      </c>
      <c r="B83" s="1" t="s">
        <v>579</v>
      </c>
      <c r="C83" s="1" t="s">
        <v>580</v>
      </c>
      <c r="D83" s="1">
        <v>81</v>
      </c>
      <c r="E83" s="1" t="s">
        <v>33</v>
      </c>
      <c r="F83" s="1" t="s">
        <v>581</v>
      </c>
      <c r="G83" s="1" t="s">
        <v>229</v>
      </c>
      <c r="H83" s="1" t="s">
        <v>298</v>
      </c>
      <c r="I83" s="1" t="s">
        <v>36</v>
      </c>
      <c r="J83" s="1" t="s">
        <v>230</v>
      </c>
      <c r="K83" s="1">
        <v>4</v>
      </c>
      <c r="L83" s="1">
        <v>272</v>
      </c>
      <c r="M83" s="1">
        <v>291.10000000000002</v>
      </c>
      <c r="N83" s="1">
        <v>67.599999999999994</v>
      </c>
      <c r="O83" s="1">
        <v>1.145</v>
      </c>
      <c r="P83" s="1">
        <v>34.212321199999998</v>
      </c>
      <c r="Q83" s="1">
        <v>2612</v>
      </c>
      <c r="R83" s="1">
        <v>3117</v>
      </c>
      <c r="S83" s="1">
        <v>3718</v>
      </c>
      <c r="T83" s="1" t="s">
        <v>48</v>
      </c>
      <c r="U83" s="1" t="s">
        <v>301</v>
      </c>
      <c r="V83" s="1">
        <v>52.203000000000003</v>
      </c>
      <c r="W83" s="1">
        <v>53.045000000000002</v>
      </c>
      <c r="X83" s="1">
        <v>1.1847338999999999</v>
      </c>
      <c r="Y83" s="1">
        <v>-16.78</v>
      </c>
      <c r="Z83" s="4">
        <f t="shared" si="6"/>
        <v>6.4666666666666664E-2</v>
      </c>
      <c r="AA83" s="4">
        <f t="shared" si="7"/>
        <v>-22.707999999999998</v>
      </c>
      <c r="AB83" s="14">
        <f t="shared" si="9"/>
        <v>-16.772764409434949</v>
      </c>
      <c r="AC83" s="9">
        <f t="shared" si="10"/>
        <v>-16.62076645035032</v>
      </c>
      <c r="AD83" s="10">
        <f t="shared" si="11"/>
        <v>34.565057340730917</v>
      </c>
      <c r="AE83" s="25">
        <f t="shared" si="12"/>
        <v>-15.505891117972126</v>
      </c>
    </row>
    <row r="84" spans="1:31" x14ac:dyDescent="0.2">
      <c r="A84" s="1" t="s">
        <v>342</v>
      </c>
      <c r="B84" s="1" t="s">
        <v>582</v>
      </c>
      <c r="C84" s="1" t="s">
        <v>583</v>
      </c>
      <c r="D84" s="1">
        <v>82</v>
      </c>
      <c r="E84" s="1" t="s">
        <v>33</v>
      </c>
      <c r="F84" s="1" t="s">
        <v>584</v>
      </c>
      <c r="G84" s="1" t="s">
        <v>231</v>
      </c>
      <c r="H84" s="1" t="s">
        <v>298</v>
      </c>
      <c r="I84" s="1" t="s">
        <v>36</v>
      </c>
      <c r="J84" s="1" t="s">
        <v>232</v>
      </c>
      <c r="K84" s="1">
        <v>4</v>
      </c>
      <c r="L84" s="1">
        <v>271.5</v>
      </c>
      <c r="M84" s="1">
        <v>289.60000000000002</v>
      </c>
      <c r="N84" s="1">
        <v>69.599999999999994</v>
      </c>
      <c r="O84" s="1">
        <v>1.208</v>
      </c>
      <c r="P84" s="1">
        <v>41.156597900000001</v>
      </c>
      <c r="Q84" s="1">
        <v>3241</v>
      </c>
      <c r="R84" s="1">
        <v>3874</v>
      </c>
      <c r="S84" s="1">
        <v>4605</v>
      </c>
      <c r="T84" s="1" t="s">
        <v>48</v>
      </c>
      <c r="U84" s="1" t="s">
        <v>41</v>
      </c>
      <c r="V84" s="1">
        <v>66.203000000000003</v>
      </c>
      <c r="W84" s="1">
        <v>67.271000000000001</v>
      </c>
      <c r="X84" s="1">
        <v>1.1857188000000001</v>
      </c>
      <c r="Y84" s="1">
        <v>-15.772</v>
      </c>
      <c r="Z84" s="4">
        <f t="shared" si="6"/>
        <v>6.4666666666666664E-2</v>
      </c>
      <c r="AA84" s="4">
        <f t="shared" si="7"/>
        <v>-22.707999999999998</v>
      </c>
      <c r="AB84" s="14">
        <f t="shared" ref="AB84" si="13">(W84*Y84-(Z84*AA84))/(W84-Z84)</f>
        <v>-15.765326105178579</v>
      </c>
      <c r="AC84" s="9">
        <f t="shared" ref="AC84" si="14">AB84+(-24.08-((W84*$AB$222+$AB$223)))</f>
        <v>-15.708370375982961</v>
      </c>
      <c r="AD84" s="10">
        <f t="shared" ref="AD84" si="15">(($AE$222*W84)+$AE$223)/O84/10</f>
        <v>41.317591507378594</v>
      </c>
      <c r="AE84" s="25">
        <f t="shared" si="12"/>
        <v>-14.612752028926915</v>
      </c>
    </row>
    <row r="85" spans="1:31" x14ac:dyDescent="0.2">
      <c r="A85" s="1" t="s">
        <v>342</v>
      </c>
      <c r="B85" s="1" t="s">
        <v>585</v>
      </c>
      <c r="C85" s="1" t="s">
        <v>586</v>
      </c>
      <c r="D85" s="1">
        <v>83</v>
      </c>
      <c r="E85" s="1" t="s">
        <v>33</v>
      </c>
      <c r="F85" s="1" t="s">
        <v>587</v>
      </c>
      <c r="G85" s="1" t="s">
        <v>233</v>
      </c>
      <c r="H85" s="1" t="s">
        <v>298</v>
      </c>
      <c r="I85" s="1" t="s">
        <v>36</v>
      </c>
      <c r="J85" s="1" t="s">
        <v>234</v>
      </c>
      <c r="K85" s="1">
        <v>4</v>
      </c>
      <c r="L85" s="1">
        <v>273</v>
      </c>
      <c r="M85" s="1">
        <v>296.10000000000002</v>
      </c>
      <c r="N85" s="1">
        <v>61.2</v>
      </c>
      <c r="O85" s="1">
        <v>0.36499999999999999</v>
      </c>
      <c r="P85" s="1">
        <v>33.058470399999997</v>
      </c>
      <c r="Q85" s="1">
        <v>808</v>
      </c>
      <c r="R85" s="1">
        <v>1033</v>
      </c>
      <c r="S85" s="1">
        <v>1155</v>
      </c>
      <c r="T85" s="1" t="s">
        <v>48</v>
      </c>
      <c r="U85" s="1" t="s">
        <v>301</v>
      </c>
      <c r="V85" s="1">
        <v>16.196999999999999</v>
      </c>
      <c r="W85" s="1">
        <v>16.474</v>
      </c>
      <c r="X85" s="1">
        <v>1.2766645000000001</v>
      </c>
      <c r="Y85" s="1">
        <v>64.912999999999997</v>
      </c>
      <c r="Z85" s="4">
        <f t="shared" si="6"/>
        <v>6.4666666666666664E-2</v>
      </c>
      <c r="AA85" s="4">
        <f t="shared" si="7"/>
        <v>-22.707999999999998</v>
      </c>
      <c r="AB85" s="14">
        <f t="shared" si="9"/>
        <v>65.258300926302098</v>
      </c>
      <c r="AC85" s="9">
        <f t="shared" si="10"/>
        <v>65.654625427582076</v>
      </c>
      <c r="AD85" s="10">
        <f t="shared" si="11"/>
        <v>35.642518787180684</v>
      </c>
      <c r="AE85" s="25">
        <f t="shared" si="12"/>
        <v>65.033000507188092</v>
      </c>
    </row>
    <row r="86" spans="1:31" x14ac:dyDescent="0.2">
      <c r="A86" s="1" t="s">
        <v>342</v>
      </c>
      <c r="B86" s="1" t="s">
        <v>588</v>
      </c>
      <c r="C86" s="1" t="s">
        <v>589</v>
      </c>
      <c r="D86" s="1">
        <v>84</v>
      </c>
      <c r="E86" s="1" t="s">
        <v>33</v>
      </c>
      <c r="F86" s="1" t="s">
        <v>590</v>
      </c>
      <c r="G86" s="1" t="s">
        <v>235</v>
      </c>
      <c r="H86" s="1" t="s">
        <v>298</v>
      </c>
      <c r="I86" s="1" t="s">
        <v>36</v>
      </c>
      <c r="J86" s="1" t="s">
        <v>236</v>
      </c>
      <c r="K86" s="1">
        <v>4</v>
      </c>
      <c r="L86" s="1">
        <v>272.10000000000002</v>
      </c>
      <c r="M86" s="1">
        <v>290.39999999999998</v>
      </c>
      <c r="N86" s="1">
        <v>68.900000000000006</v>
      </c>
      <c r="O86" s="1">
        <v>1.3080000000000001</v>
      </c>
      <c r="P86" s="1">
        <v>34.836267499999998</v>
      </c>
      <c r="Q86" s="1">
        <v>3010</v>
      </c>
      <c r="R86" s="1">
        <v>3609</v>
      </c>
      <c r="S86" s="1">
        <v>4282</v>
      </c>
      <c r="T86" s="1" t="s">
        <v>340</v>
      </c>
      <c r="U86" s="1" t="s">
        <v>41</v>
      </c>
      <c r="V86" s="1">
        <v>60.688000000000002</v>
      </c>
      <c r="W86" s="1">
        <v>61.67</v>
      </c>
      <c r="X86" s="1">
        <v>1.1895053</v>
      </c>
      <c r="Y86" s="1">
        <v>-12.459</v>
      </c>
      <c r="Z86" s="4">
        <f t="shared" si="6"/>
        <v>6.4666666666666664E-2</v>
      </c>
      <c r="AA86" s="4">
        <f t="shared" si="7"/>
        <v>-22.707999999999998</v>
      </c>
      <c r="AB86" s="14">
        <f t="shared" si="9"/>
        <v>-12.448241699852828</v>
      </c>
      <c r="AC86" s="9">
        <f t="shared" si="10"/>
        <v>-12.353866349568476</v>
      </c>
      <c r="AD86" s="10">
        <f t="shared" si="11"/>
        <v>35.04796052102985</v>
      </c>
      <c r="AE86" s="25">
        <f t="shared" si="12"/>
        <v>-11.329047994549372</v>
      </c>
    </row>
    <row r="87" spans="1:31" x14ac:dyDescent="0.2">
      <c r="A87" s="1" t="s">
        <v>342</v>
      </c>
      <c r="B87" s="1" t="s">
        <v>591</v>
      </c>
      <c r="C87" s="1" t="s">
        <v>592</v>
      </c>
      <c r="D87" s="1">
        <v>85</v>
      </c>
      <c r="E87" s="1" t="s">
        <v>33</v>
      </c>
      <c r="F87" s="1" t="s">
        <v>318</v>
      </c>
      <c r="G87" s="1" t="s">
        <v>237</v>
      </c>
      <c r="H87" s="1" t="s">
        <v>298</v>
      </c>
      <c r="I87" s="1" t="s">
        <v>36</v>
      </c>
      <c r="J87" s="1" t="s">
        <v>238</v>
      </c>
      <c r="K87" s="1">
        <v>4</v>
      </c>
      <c r="L87" s="1">
        <v>271.60000000000002</v>
      </c>
      <c r="M87" s="1">
        <v>287.60000000000002</v>
      </c>
      <c r="N87" s="1">
        <v>70.8</v>
      </c>
      <c r="O87" s="1">
        <v>1.607</v>
      </c>
      <c r="P87" s="1">
        <v>38.768456</v>
      </c>
      <c r="Q87" s="1">
        <v>4036</v>
      </c>
      <c r="R87" s="1">
        <v>5349</v>
      </c>
      <c r="S87" s="1">
        <v>5732</v>
      </c>
      <c r="T87" s="1" t="s">
        <v>340</v>
      </c>
      <c r="U87" s="1" t="s">
        <v>41</v>
      </c>
      <c r="V87" s="1">
        <v>82.808999999999997</v>
      </c>
      <c r="W87" s="1">
        <v>84.248000000000005</v>
      </c>
      <c r="X87" s="1">
        <v>1.3105169000000001</v>
      </c>
      <c r="Y87" s="1">
        <v>95.59</v>
      </c>
      <c r="Z87" s="4">
        <f t="shared" si="6"/>
        <v>6.4666666666666664E-2</v>
      </c>
      <c r="AA87" s="4">
        <f t="shared" si="7"/>
        <v>-22.707999999999998</v>
      </c>
      <c r="AB87" s="14">
        <f t="shared" si="9"/>
        <v>95.680872350029702</v>
      </c>
      <c r="AC87" s="9">
        <f t="shared" si="10"/>
        <v>95.62440674245984</v>
      </c>
      <c r="AD87" s="10">
        <f t="shared" si="11"/>
        <v>38.733546737690972</v>
      </c>
      <c r="AE87" s="25">
        <f t="shared" si="12"/>
        <v>94.370241135951289</v>
      </c>
    </row>
    <row r="88" spans="1:31" x14ac:dyDescent="0.2">
      <c r="A88" s="1" t="s">
        <v>342</v>
      </c>
      <c r="B88" s="1" t="s">
        <v>593</v>
      </c>
      <c r="C88" s="1" t="s">
        <v>594</v>
      </c>
      <c r="D88" s="1">
        <v>86</v>
      </c>
      <c r="E88" s="1" t="s">
        <v>33</v>
      </c>
      <c r="F88" s="1" t="s">
        <v>595</v>
      </c>
      <c r="G88" s="1" t="s">
        <v>239</v>
      </c>
      <c r="H88" s="1" t="s">
        <v>298</v>
      </c>
      <c r="I88" s="1" t="s">
        <v>36</v>
      </c>
      <c r="J88" s="1" t="s">
        <v>240</v>
      </c>
      <c r="K88" s="1">
        <v>4</v>
      </c>
      <c r="L88" s="1">
        <v>271.89999999999998</v>
      </c>
      <c r="M88" s="1">
        <v>291</v>
      </c>
      <c r="N88" s="1">
        <v>68.7</v>
      </c>
      <c r="O88" s="1">
        <v>1.0329999999999999</v>
      </c>
      <c r="P88" s="1">
        <v>39.832514400000001</v>
      </c>
      <c r="Q88" s="1">
        <v>2714</v>
      </c>
      <c r="R88" s="1">
        <v>3284</v>
      </c>
      <c r="S88" s="1">
        <v>3860</v>
      </c>
      <c r="T88" s="1" t="s">
        <v>48</v>
      </c>
      <c r="U88" s="1" t="s">
        <v>301</v>
      </c>
      <c r="V88" s="1">
        <v>54.814999999999998</v>
      </c>
      <c r="W88" s="1">
        <v>55.707999999999998</v>
      </c>
      <c r="X88" s="1">
        <v>1.2014809</v>
      </c>
      <c r="Y88" s="1">
        <v>-1.7749999999999999</v>
      </c>
      <c r="Z88" s="4">
        <f t="shared" si="6"/>
        <v>6.4666666666666664E-2</v>
      </c>
      <c r="AA88" s="4">
        <f t="shared" si="7"/>
        <v>-22.707999999999998</v>
      </c>
      <c r="AB88" s="14">
        <f t="shared" si="9"/>
        <v>-1.7506724255676032</v>
      </c>
      <c r="AC88" s="9">
        <f t="shared" si="10"/>
        <v>-1.6164656557276258</v>
      </c>
      <c r="AD88" s="10">
        <f t="shared" si="11"/>
        <v>40.185441538181408</v>
      </c>
      <c r="AE88" s="25">
        <f t="shared" si="12"/>
        <v>-0.81827033577876751</v>
      </c>
    </row>
    <row r="89" spans="1:31" x14ac:dyDescent="0.2">
      <c r="A89" s="1" t="s">
        <v>342</v>
      </c>
      <c r="B89" s="1" t="s">
        <v>596</v>
      </c>
      <c r="C89" s="1" t="s">
        <v>597</v>
      </c>
      <c r="D89" s="1">
        <v>87</v>
      </c>
      <c r="E89" s="1" t="s">
        <v>33</v>
      </c>
      <c r="F89" s="1" t="s">
        <v>598</v>
      </c>
      <c r="G89" s="1" t="s">
        <v>241</v>
      </c>
      <c r="H89" s="1" t="s">
        <v>298</v>
      </c>
      <c r="I89" s="1" t="s">
        <v>36</v>
      </c>
      <c r="J89" s="1" t="s">
        <v>242</v>
      </c>
      <c r="K89" s="1">
        <v>4</v>
      </c>
      <c r="L89" s="1">
        <v>272.2</v>
      </c>
      <c r="M89" s="1">
        <v>293.60000000000002</v>
      </c>
      <c r="N89" s="1">
        <v>65.7</v>
      </c>
      <c r="O89" s="1">
        <v>0.73099999999999998</v>
      </c>
      <c r="P89" s="1">
        <v>35.444923799999998</v>
      </c>
      <c r="Q89" s="1">
        <v>1726</v>
      </c>
      <c r="R89" s="1">
        <v>2253</v>
      </c>
      <c r="S89" s="1">
        <v>2462</v>
      </c>
      <c r="T89" s="1" t="s">
        <v>340</v>
      </c>
      <c r="U89" s="1" t="s">
        <v>301</v>
      </c>
      <c r="V89" s="1">
        <v>34.554000000000002</v>
      </c>
      <c r="W89" s="1">
        <v>35.151000000000003</v>
      </c>
      <c r="X89" s="1">
        <v>1.3001317999999999</v>
      </c>
      <c r="Y89" s="1">
        <v>86.039000000000001</v>
      </c>
      <c r="Z89" s="4">
        <f t="shared" si="6"/>
        <v>6.4666666666666664E-2</v>
      </c>
      <c r="AA89" s="4">
        <f t="shared" si="7"/>
        <v>-22.707999999999998</v>
      </c>
      <c r="AB89" s="14">
        <f t="shared" si="9"/>
        <v>86.239428637931198</v>
      </c>
      <c r="AC89" s="9">
        <f t="shared" si="10"/>
        <v>86.510974302740124</v>
      </c>
      <c r="AD89" s="10">
        <f t="shared" si="11"/>
        <v>36.357955123102109</v>
      </c>
      <c r="AE89" s="25">
        <f t="shared" si="12"/>
        <v>85.449156339603178</v>
      </c>
    </row>
    <row r="90" spans="1:31" x14ac:dyDescent="0.2">
      <c r="A90" s="1" t="s">
        <v>342</v>
      </c>
      <c r="B90" s="1" t="s">
        <v>599</v>
      </c>
      <c r="C90" s="1" t="s">
        <v>600</v>
      </c>
      <c r="D90" s="1">
        <v>88</v>
      </c>
      <c r="E90" s="1" t="s">
        <v>33</v>
      </c>
      <c r="F90" s="1" t="s">
        <v>601</v>
      </c>
      <c r="G90" s="1" t="s">
        <v>243</v>
      </c>
      <c r="H90" s="1" t="s">
        <v>298</v>
      </c>
      <c r="I90" s="1" t="s">
        <v>36</v>
      </c>
      <c r="J90" s="1" t="s">
        <v>244</v>
      </c>
      <c r="K90" s="1">
        <v>4</v>
      </c>
      <c r="L90" s="1">
        <v>272.2</v>
      </c>
      <c r="M90" s="1">
        <v>291.8</v>
      </c>
      <c r="N90" s="1">
        <v>67.7</v>
      </c>
      <c r="O90" s="1">
        <v>1.103</v>
      </c>
      <c r="P90" s="1">
        <v>33.721463399999998</v>
      </c>
      <c r="Q90" s="1">
        <v>2480</v>
      </c>
      <c r="R90" s="1">
        <v>2970</v>
      </c>
      <c r="S90" s="1">
        <v>3531</v>
      </c>
      <c r="T90" s="1" t="s">
        <v>340</v>
      </c>
      <c r="U90" s="1" t="s">
        <v>41</v>
      </c>
      <c r="V90" s="1">
        <v>49.573999999999998</v>
      </c>
      <c r="W90" s="1">
        <v>50.375999999999998</v>
      </c>
      <c r="X90" s="1">
        <v>1.19001</v>
      </c>
      <c r="Y90" s="1">
        <v>-12.06</v>
      </c>
      <c r="Z90" s="4">
        <f t="shared" si="6"/>
        <v>6.4666666666666664E-2</v>
      </c>
      <c r="AA90" s="4">
        <f t="shared" si="7"/>
        <v>-22.707999999999998</v>
      </c>
      <c r="AB90" s="14">
        <f t="shared" si="9"/>
        <v>-12.046313806034426</v>
      </c>
      <c r="AC90" s="9">
        <f t="shared" si="10"/>
        <v>-11.876484572412064</v>
      </c>
      <c r="AD90" s="10">
        <f t="shared" si="11"/>
        <v>34.123355779232277</v>
      </c>
      <c r="AE90" s="25">
        <f t="shared" si="12"/>
        <v>-10.861741812996698</v>
      </c>
    </row>
    <row r="91" spans="1:31" x14ac:dyDescent="0.2">
      <c r="A91" s="1" t="s">
        <v>342</v>
      </c>
      <c r="B91" s="1" t="s">
        <v>602</v>
      </c>
      <c r="C91" s="1" t="s">
        <v>603</v>
      </c>
      <c r="D91" s="1">
        <v>89</v>
      </c>
      <c r="E91" s="1" t="s">
        <v>33</v>
      </c>
      <c r="F91" s="1" t="s">
        <v>604</v>
      </c>
      <c r="G91" s="1" t="s">
        <v>245</v>
      </c>
      <c r="H91" s="1" t="s">
        <v>298</v>
      </c>
      <c r="I91" s="1" t="s">
        <v>36</v>
      </c>
      <c r="J91" s="1" t="s">
        <v>246</v>
      </c>
      <c r="K91" s="1">
        <v>4</v>
      </c>
      <c r="L91" s="1">
        <v>271.8</v>
      </c>
      <c r="M91" s="1">
        <v>288.10000000000002</v>
      </c>
      <c r="N91" s="1">
        <v>71.099999999999994</v>
      </c>
      <c r="O91" s="1">
        <v>1.53</v>
      </c>
      <c r="P91" s="1">
        <v>40.186061100000003</v>
      </c>
      <c r="Q91" s="1">
        <v>3983</v>
      </c>
      <c r="R91" s="1">
        <v>4794</v>
      </c>
      <c r="S91" s="1">
        <v>5657</v>
      </c>
      <c r="T91" s="1" t="s">
        <v>340</v>
      </c>
      <c r="U91" s="1" t="s">
        <v>41</v>
      </c>
      <c r="V91" s="1">
        <v>81.823999999999998</v>
      </c>
      <c r="W91" s="1">
        <v>83.147000000000006</v>
      </c>
      <c r="X91" s="1">
        <v>1.1897438</v>
      </c>
      <c r="Y91" s="1">
        <v>-12.095000000000001</v>
      </c>
      <c r="Z91" s="4">
        <f t="shared" si="6"/>
        <v>6.4666666666666664E-2</v>
      </c>
      <c r="AA91" s="4">
        <f t="shared" si="7"/>
        <v>-22.707999999999998</v>
      </c>
      <c r="AB91" s="14">
        <f t="shared" si="9"/>
        <v>-12.086739431166675</v>
      </c>
      <c r="AC91" s="9">
        <f t="shared" si="10"/>
        <v>-12.135849387456643</v>
      </c>
      <c r="AD91" s="10">
        <f t="shared" si="11"/>
        <v>40.16011376305466</v>
      </c>
      <c r="AE91" s="25">
        <f t="shared" si="12"/>
        <v>-11.115632487394784</v>
      </c>
    </row>
    <row r="92" spans="1:31" x14ac:dyDescent="0.2">
      <c r="A92" s="1" t="s">
        <v>342</v>
      </c>
      <c r="B92" s="1" t="s">
        <v>605</v>
      </c>
      <c r="C92" s="1" t="s">
        <v>606</v>
      </c>
      <c r="D92" s="1">
        <v>90</v>
      </c>
      <c r="E92" s="1" t="s">
        <v>33</v>
      </c>
      <c r="F92" s="1" t="s">
        <v>607</v>
      </c>
      <c r="G92" s="1" t="s">
        <v>247</v>
      </c>
      <c r="H92" s="1" t="s">
        <v>298</v>
      </c>
      <c r="I92" s="1" t="s">
        <v>36</v>
      </c>
      <c r="J92" s="1" t="s">
        <v>248</v>
      </c>
      <c r="K92" s="1">
        <v>4</v>
      </c>
      <c r="L92" s="1">
        <v>272.5</v>
      </c>
      <c r="M92" s="1">
        <v>293.8</v>
      </c>
      <c r="N92" s="1">
        <v>65.599999999999994</v>
      </c>
      <c r="O92" s="1">
        <v>0.73499999999999999</v>
      </c>
      <c r="P92" s="1">
        <v>36.088786399999996</v>
      </c>
      <c r="Q92" s="1">
        <v>1766</v>
      </c>
      <c r="R92" s="1">
        <v>2697</v>
      </c>
      <c r="S92" s="1">
        <v>2519</v>
      </c>
      <c r="T92" s="1" t="s">
        <v>48</v>
      </c>
      <c r="U92" s="1" t="s">
        <v>301</v>
      </c>
      <c r="V92" s="1">
        <v>35.292999999999999</v>
      </c>
      <c r="W92" s="1">
        <v>35.981000000000002</v>
      </c>
      <c r="X92" s="1">
        <v>1.5211238</v>
      </c>
      <c r="Y92" s="1">
        <v>283.09100000000001</v>
      </c>
      <c r="Z92" s="4">
        <f t="shared" si="6"/>
        <v>6.4666666666666664E-2</v>
      </c>
      <c r="AA92" s="4">
        <f t="shared" si="7"/>
        <v>-22.707999999999998</v>
      </c>
      <c r="AB92" s="14">
        <f t="shared" si="9"/>
        <v>283.64158521192775</v>
      </c>
      <c r="AC92" s="9">
        <f t="shared" si="10"/>
        <v>283.90758574452752</v>
      </c>
      <c r="AD92" s="10">
        <f t="shared" si="11"/>
        <v>36.98044806042482</v>
      </c>
      <c r="AE92" s="25">
        <f t="shared" si="12"/>
        <v>278.67952490072952</v>
      </c>
    </row>
    <row r="93" spans="1:31" x14ac:dyDescent="0.2">
      <c r="A93" s="1" t="s">
        <v>342</v>
      </c>
      <c r="B93" s="1" t="s">
        <v>608</v>
      </c>
      <c r="C93" s="1" t="s">
        <v>609</v>
      </c>
      <c r="D93" s="1">
        <v>91</v>
      </c>
      <c r="E93" s="1" t="s">
        <v>33</v>
      </c>
      <c r="F93" s="1" t="s">
        <v>610</v>
      </c>
      <c r="G93" s="1" t="s">
        <v>249</v>
      </c>
      <c r="H93" s="1" t="s">
        <v>298</v>
      </c>
      <c r="I93" s="1" t="s">
        <v>36</v>
      </c>
      <c r="J93" s="1" t="s">
        <v>250</v>
      </c>
      <c r="K93" s="1">
        <v>4</v>
      </c>
      <c r="L93" s="1">
        <v>271.89999999999998</v>
      </c>
      <c r="M93" s="1">
        <v>291.2</v>
      </c>
      <c r="N93" s="1">
        <v>68.900000000000006</v>
      </c>
      <c r="O93" s="1">
        <v>1.232</v>
      </c>
      <c r="P93" s="1">
        <v>34.591759000000003</v>
      </c>
      <c r="Q93" s="1">
        <v>2817</v>
      </c>
      <c r="R93" s="1">
        <v>3398</v>
      </c>
      <c r="S93" s="1">
        <v>4008</v>
      </c>
      <c r="T93" s="1" t="s">
        <v>340</v>
      </c>
      <c r="U93" s="1" t="s">
        <v>301</v>
      </c>
      <c r="V93" s="1">
        <v>56.768000000000001</v>
      </c>
      <c r="W93" s="1">
        <v>57.692</v>
      </c>
      <c r="X93" s="1">
        <v>1.1986424</v>
      </c>
      <c r="Y93" s="1">
        <v>-4.2370000000000001</v>
      </c>
      <c r="Z93" s="4">
        <f t="shared" si="6"/>
        <v>6.4666666666666664E-2</v>
      </c>
      <c r="AA93" s="4">
        <f t="shared" si="7"/>
        <v>-22.707999999999998</v>
      </c>
      <c r="AB93" s="14">
        <f t="shared" si="9"/>
        <v>-4.2162727178075219</v>
      </c>
      <c r="AC93" s="9">
        <f t="shared" si="10"/>
        <v>-4.0953208182121532</v>
      </c>
      <c r="AD93" s="10">
        <f t="shared" si="11"/>
        <v>34.864337108042335</v>
      </c>
      <c r="AE93" s="25">
        <f t="shared" si="12"/>
        <v>-3.2448069067866792</v>
      </c>
    </row>
    <row r="94" spans="1:31" x14ac:dyDescent="0.2">
      <c r="A94" s="1" t="s">
        <v>342</v>
      </c>
      <c r="B94" s="1" t="s">
        <v>611</v>
      </c>
      <c r="C94" s="1" t="s">
        <v>612</v>
      </c>
      <c r="D94" s="1">
        <v>92</v>
      </c>
      <c r="E94" s="1" t="s">
        <v>33</v>
      </c>
      <c r="F94" s="1" t="s">
        <v>68</v>
      </c>
      <c r="G94" s="1" t="s">
        <v>251</v>
      </c>
      <c r="H94" s="1" t="s">
        <v>298</v>
      </c>
      <c r="I94" s="1" t="s">
        <v>36</v>
      </c>
      <c r="J94" s="1" t="s">
        <v>252</v>
      </c>
      <c r="K94" s="1">
        <v>4</v>
      </c>
      <c r="L94" s="1">
        <v>271.8</v>
      </c>
      <c r="M94" s="1">
        <v>289.60000000000002</v>
      </c>
      <c r="N94" s="1">
        <v>69.900000000000006</v>
      </c>
      <c r="O94" s="1">
        <v>1.046</v>
      </c>
      <c r="P94" s="1">
        <v>47.9199196</v>
      </c>
      <c r="Q94" s="1">
        <v>3286</v>
      </c>
      <c r="R94" s="1">
        <v>3923</v>
      </c>
      <c r="S94" s="1">
        <v>4670</v>
      </c>
      <c r="T94" s="1" t="s">
        <v>48</v>
      </c>
      <c r="U94" s="1" t="s">
        <v>301</v>
      </c>
      <c r="V94" s="1">
        <v>66.744</v>
      </c>
      <c r="W94" s="1">
        <v>67.819999999999993</v>
      </c>
      <c r="X94" s="1">
        <v>1.1836887</v>
      </c>
      <c r="Y94" s="1">
        <v>-17.547000000000001</v>
      </c>
      <c r="Z94" s="4">
        <f t="shared" si="6"/>
        <v>6.4666666666666664E-2</v>
      </c>
      <c r="AA94" s="4">
        <f t="shared" si="7"/>
        <v>-22.707999999999998</v>
      </c>
      <c r="AB94" s="14">
        <f t="shared" si="9"/>
        <v>-17.542074267216353</v>
      </c>
      <c r="AC94" s="9">
        <f t="shared" si="10"/>
        <v>-17.488786342337413</v>
      </c>
      <c r="AD94" s="10">
        <f t="shared" si="11"/>
        <v>48.097971913672481</v>
      </c>
      <c r="AE94" s="25">
        <f t="shared" si="12"/>
        <v>-16.355590626094219</v>
      </c>
    </row>
    <row r="95" spans="1:31" x14ac:dyDescent="0.2">
      <c r="A95" s="1"/>
      <c r="B95" s="1"/>
      <c r="C95" s="1"/>
      <c r="D95" s="1">
        <v>93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>
        <v>0</v>
      </c>
      <c r="X95" s="1"/>
      <c r="Y95" s="1"/>
      <c r="Z95" s="4"/>
      <c r="AA95" s="4"/>
      <c r="AB95" s="14"/>
      <c r="AC95" s="9"/>
      <c r="AD95" s="10"/>
      <c r="AE95" s="25"/>
    </row>
    <row r="96" spans="1:31" x14ac:dyDescent="0.2">
      <c r="A96" s="1" t="s">
        <v>342</v>
      </c>
      <c r="B96" s="1" t="s">
        <v>615</v>
      </c>
      <c r="C96" s="1" t="s">
        <v>616</v>
      </c>
      <c r="D96" s="1">
        <v>94</v>
      </c>
      <c r="E96" s="1" t="s">
        <v>33</v>
      </c>
      <c r="F96" s="1" t="s">
        <v>318</v>
      </c>
      <c r="G96" s="1" t="s">
        <v>255</v>
      </c>
      <c r="H96" s="1" t="s">
        <v>298</v>
      </c>
      <c r="I96" s="1" t="s">
        <v>36</v>
      </c>
      <c r="J96" s="1" t="s">
        <v>256</v>
      </c>
      <c r="K96" s="1">
        <v>3</v>
      </c>
      <c r="L96" s="1">
        <v>272</v>
      </c>
      <c r="M96" s="1">
        <v>292.8</v>
      </c>
      <c r="N96" s="1">
        <v>66.7</v>
      </c>
      <c r="O96" s="1">
        <v>0.79200000000000004</v>
      </c>
      <c r="P96" s="1">
        <v>37.217986000000003</v>
      </c>
      <c r="Q96" s="1">
        <v>1954</v>
      </c>
      <c r="R96" s="1">
        <v>2572</v>
      </c>
      <c r="S96" s="1">
        <v>2786</v>
      </c>
      <c r="T96" s="1" t="s">
        <v>339</v>
      </c>
      <c r="U96" s="1" t="s">
        <v>41</v>
      </c>
      <c r="V96" s="1">
        <v>39.28</v>
      </c>
      <c r="W96" s="1">
        <v>39.963000000000001</v>
      </c>
      <c r="X96" s="1">
        <v>1.3097768000000001</v>
      </c>
      <c r="Y96" s="1">
        <v>94.65</v>
      </c>
      <c r="Z96" s="4">
        <f t="shared" si="6"/>
        <v>6.4666666666666664E-2</v>
      </c>
      <c r="AA96" s="4">
        <f t="shared" si="7"/>
        <v>-22.707999999999998</v>
      </c>
      <c r="AB96" s="14">
        <f t="shared" si="9"/>
        <v>94.840212222732788</v>
      </c>
      <c r="AC96" s="9">
        <f t="shared" si="10"/>
        <v>95.079609482492799</v>
      </c>
      <c r="AD96" s="10">
        <f t="shared" si="11"/>
        <v>37.971469974794545</v>
      </c>
      <c r="AE96" s="25">
        <f t="shared" si="12"/>
        <v>93.836942339352802</v>
      </c>
    </row>
    <row r="97" spans="1:31" x14ac:dyDescent="0.2">
      <c r="A97" s="1" t="s">
        <v>342</v>
      </c>
      <c r="B97" s="1" t="s">
        <v>617</v>
      </c>
      <c r="C97" s="1" t="s">
        <v>618</v>
      </c>
      <c r="D97" s="1">
        <v>95</v>
      </c>
      <c r="E97" s="1" t="s">
        <v>33</v>
      </c>
      <c r="F97" s="1" t="s">
        <v>50</v>
      </c>
      <c r="G97" s="1" t="s">
        <v>257</v>
      </c>
      <c r="H97" s="1" t="s">
        <v>298</v>
      </c>
      <c r="I97" s="1" t="s">
        <v>36</v>
      </c>
      <c r="J97" s="1" t="s">
        <v>258</v>
      </c>
      <c r="K97" s="1">
        <v>4</v>
      </c>
      <c r="L97" s="1">
        <v>272.39999999999998</v>
      </c>
      <c r="M97" s="1">
        <v>294.3</v>
      </c>
      <c r="N97" s="1">
        <v>64.900000000000006</v>
      </c>
      <c r="O97" s="1">
        <v>0.59599999999999997</v>
      </c>
      <c r="P97" s="1">
        <v>37.911275500000002</v>
      </c>
      <c r="Q97" s="1">
        <v>1514</v>
      </c>
      <c r="R97" s="1">
        <v>1787</v>
      </c>
      <c r="S97" s="1">
        <v>2160</v>
      </c>
      <c r="T97" s="1" t="s">
        <v>340</v>
      </c>
      <c r="U97" s="1" t="s">
        <v>41</v>
      </c>
      <c r="V97" s="1">
        <v>30.193999999999999</v>
      </c>
      <c r="W97" s="1">
        <v>30.678999999999998</v>
      </c>
      <c r="X97" s="1">
        <v>1.1762098000000001</v>
      </c>
      <c r="Y97" s="1">
        <v>-24.305</v>
      </c>
      <c r="Z97" s="4">
        <f t="shared" si="6"/>
        <v>6.4666666666666664E-2</v>
      </c>
      <c r="AA97" s="4">
        <f t="shared" si="7"/>
        <v>-22.707999999999998</v>
      </c>
      <c r="AB97" s="14">
        <f t="shared" si="9"/>
        <v>-24.308373343640781</v>
      </c>
      <c r="AC97" s="9">
        <f t="shared" si="10"/>
        <v>-24.006950773724039</v>
      </c>
      <c r="AD97" s="10">
        <f t="shared" si="11"/>
        <v>39.142489134496856</v>
      </c>
      <c r="AE97" s="25">
        <f t="shared" si="12"/>
        <v>-22.736183009212677</v>
      </c>
    </row>
    <row r="98" spans="1:31" x14ac:dyDescent="0.2">
      <c r="A98" s="1"/>
      <c r="B98" s="1"/>
      <c r="C98" s="1"/>
      <c r="D98" s="1">
        <v>96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>
        <v>0</v>
      </c>
      <c r="X98" s="1"/>
      <c r="Y98" s="1"/>
      <c r="Z98" s="4"/>
      <c r="AA98" s="4"/>
      <c r="AB98" s="14"/>
      <c r="AC98" s="9"/>
      <c r="AD98" s="10"/>
      <c r="AE98" s="25"/>
    </row>
    <row r="99" spans="1:31" x14ac:dyDescent="0.2">
      <c r="A99" s="1" t="s">
        <v>342</v>
      </c>
      <c r="B99" s="1" t="s">
        <v>621</v>
      </c>
      <c r="C99" s="1" t="s">
        <v>622</v>
      </c>
      <c r="D99" s="1">
        <v>97</v>
      </c>
      <c r="E99" s="1" t="s">
        <v>33</v>
      </c>
      <c r="F99" s="1" t="s">
        <v>315</v>
      </c>
      <c r="G99" s="1" t="s">
        <v>35</v>
      </c>
      <c r="H99" s="1" t="s">
        <v>298</v>
      </c>
      <c r="I99" s="1" t="s">
        <v>36</v>
      </c>
      <c r="J99" s="1" t="s">
        <v>261</v>
      </c>
      <c r="K99" s="1">
        <v>4</v>
      </c>
      <c r="L99" s="1">
        <v>281.39999999999998</v>
      </c>
      <c r="M99" s="1">
        <v>299.2</v>
      </c>
      <c r="N99" s="1">
        <v>31.8</v>
      </c>
      <c r="O99" s="1">
        <v>0.57499999999999996</v>
      </c>
      <c r="P99" s="1">
        <v>6.8789299999999998E-2</v>
      </c>
      <c r="Q99" s="1">
        <v>13</v>
      </c>
      <c r="R99" s="1">
        <v>16</v>
      </c>
      <c r="S99" s="1">
        <v>19</v>
      </c>
      <c r="T99" s="1" t="s">
        <v>340</v>
      </c>
      <c r="U99" s="1" t="s">
        <v>301</v>
      </c>
      <c r="V99" s="1">
        <v>0.24399999999999999</v>
      </c>
      <c r="W99" s="1">
        <v>0.248</v>
      </c>
      <c r="X99" s="1">
        <v>1.1730881</v>
      </c>
      <c r="Y99" s="1">
        <v>-27.448</v>
      </c>
      <c r="Z99" s="4">
        <f t="shared" si="6"/>
        <v>6.4666666666666664E-2</v>
      </c>
      <c r="AA99" s="4">
        <f t="shared" si="7"/>
        <v>-22.707999999999998</v>
      </c>
      <c r="AB99" s="14">
        <f t="shared" si="9"/>
        <v>-29.119927272727271</v>
      </c>
      <c r="AC99" s="9">
        <f t="shared" si="10"/>
        <v>-28.615198777198795</v>
      </c>
      <c r="AD99" s="10">
        <f t="shared" si="11"/>
        <v>2.1251023625620524</v>
      </c>
      <c r="AE99" s="25">
        <f t="shared" si="12"/>
        <v>-27.247169563787338</v>
      </c>
    </row>
    <row r="100" spans="1:31" x14ac:dyDescent="0.2">
      <c r="A100" s="1" t="s">
        <v>627</v>
      </c>
      <c r="B100" s="1" t="s">
        <v>628</v>
      </c>
      <c r="C100" s="1" t="s">
        <v>629</v>
      </c>
      <c r="D100" s="1">
        <v>98</v>
      </c>
      <c r="E100" s="1" t="s">
        <v>33</v>
      </c>
      <c r="F100" s="1" t="s">
        <v>630</v>
      </c>
      <c r="G100" s="1" t="s">
        <v>43</v>
      </c>
      <c r="H100" s="1" t="s">
        <v>298</v>
      </c>
      <c r="I100" s="1" t="s">
        <v>36</v>
      </c>
      <c r="J100" s="1" t="s">
        <v>44</v>
      </c>
      <c r="K100" s="1">
        <v>4</v>
      </c>
      <c r="L100" s="1">
        <v>272.10000000000002</v>
      </c>
      <c r="M100" s="1">
        <v>290.7</v>
      </c>
      <c r="N100" s="1">
        <v>71.400000000000006</v>
      </c>
      <c r="O100" s="1">
        <v>1.1220000000000001</v>
      </c>
      <c r="P100" s="1">
        <v>42.732746400000003</v>
      </c>
      <c r="Q100" s="1">
        <v>3044</v>
      </c>
      <c r="R100" s="1">
        <v>3750</v>
      </c>
      <c r="S100" s="1">
        <v>4319</v>
      </c>
      <c r="T100" s="1" t="s">
        <v>339</v>
      </c>
      <c r="U100" s="1" t="s">
        <v>301</v>
      </c>
      <c r="V100" s="1">
        <v>63.829000000000001</v>
      </c>
      <c r="W100" s="1">
        <v>64.881</v>
      </c>
      <c r="X100" s="1">
        <v>1.2227113000000001</v>
      </c>
      <c r="Y100" s="1">
        <v>17.187000000000001</v>
      </c>
      <c r="Z100" s="4">
        <f t="shared" si="6"/>
        <v>6.4666666666666664E-2</v>
      </c>
      <c r="AA100" s="4">
        <f t="shared" si="7"/>
        <v>-22.707999999999998</v>
      </c>
      <c r="AB100" s="14">
        <f t="shared" ref="AB100:AB151" si="16">(W100*Y100-(Z100*AA100))/(W100-Z100)</f>
        <v>17.226802878903982</v>
      </c>
      <c r="AC100" s="9">
        <f t="shared" ref="AC100:AC151" si="17">AB100+(-24.08-((W100*$AB$222+$AB$223)))</f>
        <v>17.299725916509182</v>
      </c>
      <c r="AD100" s="10">
        <f t="shared" ref="AD100:AD151" si="18">(($AE$222*W100)+$AE$223)/O100/10</f>
        <v>42.937080600082957</v>
      </c>
      <c r="AE100" s="25">
        <f t="shared" ref="AE100:AE151" si="19">AC100+(($AH$175*AC100)+$AH$176)</f>
        <v>17.698677055459051</v>
      </c>
    </row>
    <row r="101" spans="1:31" x14ac:dyDescent="0.2">
      <c r="A101" s="1" t="s">
        <v>627</v>
      </c>
      <c r="B101" s="1" t="s">
        <v>632</v>
      </c>
      <c r="C101" s="1" t="s">
        <v>633</v>
      </c>
      <c r="D101" s="1">
        <v>99</v>
      </c>
      <c r="E101" s="1" t="s">
        <v>33</v>
      </c>
      <c r="F101" s="1" t="s">
        <v>634</v>
      </c>
      <c r="G101" s="1" t="s">
        <v>51</v>
      </c>
      <c r="H101" s="1" t="s">
        <v>298</v>
      </c>
      <c r="I101" s="1" t="s">
        <v>36</v>
      </c>
      <c r="J101" s="1" t="s">
        <v>52</v>
      </c>
      <c r="K101" s="1">
        <v>4</v>
      </c>
      <c r="L101" s="1">
        <v>272.7</v>
      </c>
      <c r="M101" s="1">
        <v>295.3</v>
      </c>
      <c r="N101" s="1">
        <v>65.5</v>
      </c>
      <c r="O101" s="1">
        <v>0.6</v>
      </c>
      <c r="P101" s="1">
        <v>31.7910468</v>
      </c>
      <c r="Q101" s="1">
        <v>1234</v>
      </c>
      <c r="R101" s="1">
        <v>1603</v>
      </c>
      <c r="S101" s="1">
        <v>1758</v>
      </c>
      <c r="T101" s="1" t="s">
        <v>340</v>
      </c>
      <c r="U101" s="1" t="s">
        <v>301</v>
      </c>
      <c r="V101" s="1">
        <v>25.49</v>
      </c>
      <c r="W101" s="1">
        <v>25.928999999999998</v>
      </c>
      <c r="X101" s="1">
        <v>1.2950462</v>
      </c>
      <c r="Y101" s="1">
        <v>81.704999999999998</v>
      </c>
      <c r="Z101" s="4">
        <f t="shared" si="6"/>
        <v>6.4666666666666664E-2</v>
      </c>
      <c r="AA101" s="4">
        <f t="shared" si="7"/>
        <v>-22.707999999999998</v>
      </c>
      <c r="AB101" s="14">
        <f t="shared" si="16"/>
        <v>81.966056048870399</v>
      </c>
      <c r="AC101" s="9">
        <f t="shared" si="17"/>
        <v>82.299212809140911</v>
      </c>
      <c r="AD101" s="10">
        <f t="shared" si="18"/>
        <v>33.130375321859496</v>
      </c>
      <c r="AE101" s="25">
        <f t="shared" si="19"/>
        <v>81.326288070713275</v>
      </c>
    </row>
    <row r="102" spans="1:31" x14ac:dyDescent="0.2">
      <c r="A102" s="1" t="s">
        <v>627</v>
      </c>
      <c r="B102" s="1" t="s">
        <v>635</v>
      </c>
      <c r="C102" s="1" t="s">
        <v>636</v>
      </c>
      <c r="D102" s="1">
        <v>100</v>
      </c>
      <c r="E102" s="1" t="s">
        <v>33</v>
      </c>
      <c r="F102" s="1" t="s">
        <v>637</v>
      </c>
      <c r="G102" s="1" t="s">
        <v>57</v>
      </c>
      <c r="H102" s="1" t="s">
        <v>298</v>
      </c>
      <c r="I102" s="1" t="s">
        <v>36</v>
      </c>
      <c r="J102" s="1" t="s">
        <v>58</v>
      </c>
      <c r="K102" s="1">
        <v>4</v>
      </c>
      <c r="L102" s="1">
        <v>271.8</v>
      </c>
      <c r="M102" s="1">
        <v>288.60000000000002</v>
      </c>
      <c r="N102" s="1">
        <v>72.099999999999994</v>
      </c>
      <c r="O102" s="1">
        <v>1.48</v>
      </c>
      <c r="P102" s="1">
        <v>42.212105200000003</v>
      </c>
      <c r="Q102" s="1">
        <v>3970</v>
      </c>
      <c r="R102" s="1">
        <v>4997</v>
      </c>
      <c r="S102" s="1">
        <v>5636</v>
      </c>
      <c r="T102" s="1" t="s">
        <v>340</v>
      </c>
      <c r="U102" s="1" t="s">
        <v>76</v>
      </c>
      <c r="V102" s="1">
        <v>83.091999999999999</v>
      </c>
      <c r="W102" s="1">
        <v>84.481999999999999</v>
      </c>
      <c r="X102" s="1">
        <v>1.2455560999999999</v>
      </c>
      <c r="Y102" s="1">
        <v>37.823999999999998</v>
      </c>
      <c r="Z102" s="4">
        <f t="shared" si="6"/>
        <v>6.4666666666666664E-2</v>
      </c>
      <c r="AA102" s="4">
        <f t="shared" si="7"/>
        <v>-22.707999999999998</v>
      </c>
      <c r="AB102" s="14">
        <f t="shared" si="16"/>
        <v>37.870369655520982</v>
      </c>
      <c r="AC102" s="9">
        <f t="shared" si="17"/>
        <v>37.812340721521053</v>
      </c>
      <c r="AD102" s="10">
        <f t="shared" si="18"/>
        <v>42.172163448782925</v>
      </c>
      <c r="AE102" s="25">
        <f t="shared" si="19"/>
        <v>37.778353651598344</v>
      </c>
    </row>
    <row r="103" spans="1:31" x14ac:dyDescent="0.2">
      <c r="A103" s="1" t="s">
        <v>627</v>
      </c>
      <c r="B103" s="1" t="s">
        <v>638</v>
      </c>
      <c r="C103" s="1" t="s">
        <v>639</v>
      </c>
      <c r="D103" s="1">
        <v>101</v>
      </c>
      <c r="E103" s="1" t="s">
        <v>33</v>
      </c>
      <c r="F103" s="1" t="s">
        <v>640</v>
      </c>
      <c r="G103" s="1" t="s">
        <v>62</v>
      </c>
      <c r="H103" s="1" t="s">
        <v>298</v>
      </c>
      <c r="I103" s="1" t="s">
        <v>36</v>
      </c>
      <c r="J103" s="1" t="s">
        <v>63</v>
      </c>
      <c r="K103" s="1">
        <v>4</v>
      </c>
      <c r="L103" s="1">
        <v>271.5</v>
      </c>
      <c r="M103" s="1">
        <v>289.5</v>
      </c>
      <c r="N103" s="1">
        <v>70.900000000000006</v>
      </c>
      <c r="O103" s="1">
        <v>1.2110000000000001</v>
      </c>
      <c r="P103" s="1">
        <v>43.730967800000002</v>
      </c>
      <c r="Q103" s="1">
        <v>3401</v>
      </c>
      <c r="R103" s="1">
        <v>4066</v>
      </c>
      <c r="S103" s="1">
        <v>4830</v>
      </c>
      <c r="T103" s="1" t="s">
        <v>48</v>
      </c>
      <c r="U103" s="1" t="s">
        <v>76</v>
      </c>
      <c r="V103" s="1">
        <v>70.506</v>
      </c>
      <c r="W103" s="1">
        <v>71.643000000000001</v>
      </c>
      <c r="X103" s="1">
        <v>1.1855785999999999</v>
      </c>
      <c r="Y103" s="1">
        <v>-15.696</v>
      </c>
      <c r="Z103" s="4">
        <f t="shared" si="6"/>
        <v>6.4666666666666664E-2</v>
      </c>
      <c r="AA103" s="4">
        <f t="shared" si="7"/>
        <v>-22.707999999999998</v>
      </c>
      <c r="AB103" s="14">
        <f t="shared" si="16"/>
        <v>-15.689665084872052</v>
      </c>
      <c r="AC103" s="9">
        <f t="shared" si="17"/>
        <v>-15.661918172566265</v>
      </c>
      <c r="AD103" s="10">
        <f t="shared" si="18"/>
        <v>43.837940488098496</v>
      </c>
      <c r="AE103" s="25">
        <f t="shared" si="19"/>
        <v>-14.567280243362188</v>
      </c>
    </row>
    <row r="104" spans="1:31" x14ac:dyDescent="0.2">
      <c r="A104" s="1" t="s">
        <v>627</v>
      </c>
      <c r="B104" s="1" t="s">
        <v>641</v>
      </c>
      <c r="C104" s="1" t="s">
        <v>642</v>
      </c>
      <c r="D104" s="1">
        <v>102</v>
      </c>
      <c r="E104" s="1" t="s">
        <v>33</v>
      </c>
      <c r="F104" s="1" t="s">
        <v>643</v>
      </c>
      <c r="G104" s="1" t="s">
        <v>64</v>
      </c>
      <c r="H104" s="1" t="s">
        <v>298</v>
      </c>
      <c r="I104" s="1" t="s">
        <v>36</v>
      </c>
      <c r="J104" s="1" t="s">
        <v>65</v>
      </c>
      <c r="K104" s="1">
        <v>4</v>
      </c>
      <c r="L104" s="1">
        <v>273.39999999999998</v>
      </c>
      <c r="M104" s="1">
        <v>297</v>
      </c>
      <c r="N104" s="1">
        <v>60.7</v>
      </c>
      <c r="O104" s="1">
        <v>0.27500000000000002</v>
      </c>
      <c r="P104" s="1">
        <v>37.4166551</v>
      </c>
      <c r="Q104" s="1">
        <v>688</v>
      </c>
      <c r="R104" s="1">
        <v>872</v>
      </c>
      <c r="S104" s="1">
        <v>983</v>
      </c>
      <c r="T104" s="1" t="s">
        <v>340</v>
      </c>
      <c r="U104" s="1" t="s">
        <v>76</v>
      </c>
      <c r="V104" s="1">
        <v>13.842000000000001</v>
      </c>
      <c r="W104" s="1">
        <v>14.077</v>
      </c>
      <c r="X104" s="1">
        <v>1.2653308999999999</v>
      </c>
      <c r="Y104" s="1">
        <v>55.125999999999998</v>
      </c>
      <c r="Z104" s="4">
        <f t="shared" si="6"/>
        <v>6.4666666666666664E-2</v>
      </c>
      <c r="AA104" s="4">
        <f t="shared" si="7"/>
        <v>-22.707999999999998</v>
      </c>
      <c r="AB104" s="14">
        <f t="shared" si="16"/>
        <v>55.485202512072696</v>
      </c>
      <c r="AC104" s="9">
        <f t="shared" si="17"/>
        <v>55.897541087937512</v>
      </c>
      <c r="AD104" s="10">
        <f t="shared" si="18"/>
        <v>40.975229127472538</v>
      </c>
      <c r="AE104" s="25">
        <f t="shared" si="19"/>
        <v>55.481848695306503</v>
      </c>
    </row>
    <row r="105" spans="1:31" x14ac:dyDescent="0.2">
      <c r="A105" s="1" t="s">
        <v>627</v>
      </c>
      <c r="B105" s="1" t="s">
        <v>644</v>
      </c>
      <c r="C105" s="1" t="s">
        <v>645</v>
      </c>
      <c r="D105" s="1">
        <v>103</v>
      </c>
      <c r="E105" s="1" t="s">
        <v>33</v>
      </c>
      <c r="F105" s="1" t="s">
        <v>646</v>
      </c>
      <c r="G105" s="1" t="s">
        <v>69</v>
      </c>
      <c r="H105" s="1" t="s">
        <v>298</v>
      </c>
      <c r="I105" s="1" t="s">
        <v>36</v>
      </c>
      <c r="J105" s="1" t="s">
        <v>70</v>
      </c>
      <c r="K105" s="1">
        <v>4</v>
      </c>
      <c r="L105" s="1">
        <v>271.8</v>
      </c>
      <c r="M105" s="1">
        <v>291.3</v>
      </c>
      <c r="N105" s="1">
        <v>68.599999999999994</v>
      </c>
      <c r="O105" s="1">
        <v>1.2110000000000001</v>
      </c>
      <c r="P105" s="1">
        <v>33.757477000000002</v>
      </c>
      <c r="Q105" s="1">
        <v>2671</v>
      </c>
      <c r="R105" s="1">
        <v>3188</v>
      </c>
      <c r="S105" s="1">
        <v>3798</v>
      </c>
      <c r="T105" s="1" t="s">
        <v>340</v>
      </c>
      <c r="U105" s="1" t="s">
        <v>301</v>
      </c>
      <c r="V105" s="1">
        <v>54.469000000000001</v>
      </c>
      <c r="W105" s="1">
        <v>55.347999999999999</v>
      </c>
      <c r="X105" s="1">
        <v>1.1860595</v>
      </c>
      <c r="Y105" s="1">
        <v>-15.34</v>
      </c>
      <c r="Z105" s="4">
        <f t="shared" si="6"/>
        <v>6.4666666666666664E-2</v>
      </c>
      <c r="AA105" s="4">
        <f t="shared" si="7"/>
        <v>-22.707999999999998</v>
      </c>
      <c r="AB105" s="14">
        <f t="shared" si="16"/>
        <v>-15.331381416943023</v>
      </c>
      <c r="AC105" s="9">
        <f t="shared" si="17"/>
        <v>-15.194769529518338</v>
      </c>
      <c r="AD105" s="10">
        <f t="shared" si="18"/>
        <v>34.062786538884019</v>
      </c>
      <c r="AE105" s="25">
        <f t="shared" si="19"/>
        <v>-14.109991215907929</v>
      </c>
    </row>
    <row r="106" spans="1:31" x14ac:dyDescent="0.2">
      <c r="A106" s="1" t="s">
        <v>627</v>
      </c>
      <c r="B106" s="1" t="s">
        <v>647</v>
      </c>
      <c r="C106" s="1" t="s">
        <v>648</v>
      </c>
      <c r="D106" s="1">
        <v>104</v>
      </c>
      <c r="E106" s="1" t="s">
        <v>33</v>
      </c>
      <c r="F106" s="1" t="s">
        <v>649</v>
      </c>
      <c r="G106" s="1" t="s">
        <v>73</v>
      </c>
      <c r="H106" s="1" t="s">
        <v>298</v>
      </c>
      <c r="I106" s="1" t="s">
        <v>36</v>
      </c>
      <c r="J106" s="1" t="s">
        <v>74</v>
      </c>
      <c r="K106" s="1">
        <v>4</v>
      </c>
      <c r="L106" s="1">
        <v>271.60000000000002</v>
      </c>
      <c r="M106" s="1">
        <v>289.60000000000002</v>
      </c>
      <c r="N106" s="1">
        <v>69.900000000000006</v>
      </c>
      <c r="O106" s="1">
        <v>1.1619999999999999</v>
      </c>
      <c r="P106" s="1">
        <v>43.061825200000001</v>
      </c>
      <c r="Q106" s="1">
        <v>3273</v>
      </c>
      <c r="R106" s="1">
        <v>3958</v>
      </c>
      <c r="S106" s="1">
        <v>4652</v>
      </c>
      <c r="T106" s="1" t="s">
        <v>340</v>
      </c>
      <c r="U106" s="1" t="s">
        <v>76</v>
      </c>
      <c r="V106" s="1">
        <v>66.62</v>
      </c>
      <c r="W106" s="1">
        <v>67.703000000000003</v>
      </c>
      <c r="X106" s="1">
        <v>1.1991696000000001</v>
      </c>
      <c r="Y106" s="1">
        <v>-3.5169999999999999</v>
      </c>
      <c r="Z106" s="4">
        <f t="shared" si="6"/>
        <v>6.4666666666666664E-2</v>
      </c>
      <c r="AA106" s="4">
        <f t="shared" si="7"/>
        <v>-22.707999999999998</v>
      </c>
      <c r="AB106" s="14">
        <f t="shared" si="16"/>
        <v>-3.4986521499149892</v>
      </c>
      <c r="AC106" s="9">
        <f t="shared" si="17"/>
        <v>-3.4445825618210191</v>
      </c>
      <c r="AD106" s="10">
        <f t="shared" si="18"/>
        <v>43.223306775677067</v>
      </c>
      <c r="AE106" s="25">
        <f t="shared" si="19"/>
        <v>-2.6078030990674916</v>
      </c>
    </row>
    <row r="107" spans="1:31" x14ac:dyDescent="0.2">
      <c r="A107" s="1" t="s">
        <v>627</v>
      </c>
      <c r="B107" s="1" t="s">
        <v>650</v>
      </c>
      <c r="C107" s="1" t="s">
        <v>651</v>
      </c>
      <c r="D107" s="1">
        <v>105</v>
      </c>
      <c r="E107" s="1" t="s">
        <v>33</v>
      </c>
      <c r="F107" s="1" t="s">
        <v>652</v>
      </c>
      <c r="G107" s="1" t="s">
        <v>78</v>
      </c>
      <c r="H107" s="1" t="s">
        <v>298</v>
      </c>
      <c r="I107" s="1" t="s">
        <v>36</v>
      </c>
      <c r="J107" s="1" t="s">
        <v>79</v>
      </c>
      <c r="K107" s="1">
        <v>4</v>
      </c>
      <c r="L107" s="1">
        <v>272.39999999999998</v>
      </c>
      <c r="M107" s="1">
        <v>286.10000000000002</v>
      </c>
      <c r="N107" s="1">
        <v>72.3</v>
      </c>
      <c r="O107" s="1">
        <v>0.93700000000000006</v>
      </c>
      <c r="P107" s="1">
        <v>87.412410899999998</v>
      </c>
      <c r="Q107" s="1">
        <v>5241</v>
      </c>
      <c r="R107" s="1">
        <v>9676</v>
      </c>
      <c r="S107" s="1">
        <v>7452</v>
      </c>
      <c r="T107" s="1" t="s">
        <v>48</v>
      </c>
      <c r="U107" s="1" t="s">
        <v>76</v>
      </c>
      <c r="V107" s="1">
        <v>108.26900000000001</v>
      </c>
      <c r="W107" s="1">
        <v>110.69799999999999</v>
      </c>
      <c r="X107" s="1">
        <v>1.8157169</v>
      </c>
      <c r="Y107" s="1">
        <v>546.33699999999999</v>
      </c>
      <c r="Z107" s="4">
        <f t="shared" si="6"/>
        <v>6.4666666666666664E-2</v>
      </c>
      <c r="AA107" s="4">
        <f t="shared" si="7"/>
        <v>-22.707999999999998</v>
      </c>
      <c r="AB107" s="14">
        <f t="shared" si="16"/>
        <v>546.66961443205787</v>
      </c>
      <c r="AC107" s="9">
        <f t="shared" si="17"/>
        <v>546.43643949083378</v>
      </c>
      <c r="AD107" s="10">
        <f t="shared" si="18"/>
        <v>86.936767172185512</v>
      </c>
      <c r="AE107" s="25">
        <f t="shared" si="19"/>
        <v>535.66745795999952</v>
      </c>
    </row>
    <row r="108" spans="1:31" x14ac:dyDescent="0.2">
      <c r="A108" s="1" t="s">
        <v>627</v>
      </c>
      <c r="B108" s="1" t="s">
        <v>653</v>
      </c>
      <c r="C108" s="1" t="s">
        <v>654</v>
      </c>
      <c r="D108" s="1">
        <v>106</v>
      </c>
      <c r="E108" s="1" t="s">
        <v>33</v>
      </c>
      <c r="F108" s="1" t="s">
        <v>655</v>
      </c>
      <c r="G108" s="1" t="s">
        <v>83</v>
      </c>
      <c r="H108" s="1" t="s">
        <v>298</v>
      </c>
      <c r="I108" s="1" t="s">
        <v>36</v>
      </c>
      <c r="J108" s="1" t="s">
        <v>84</v>
      </c>
      <c r="K108" s="1">
        <v>4</v>
      </c>
      <c r="L108" s="1">
        <v>271.7</v>
      </c>
      <c r="M108" s="1">
        <v>290.8</v>
      </c>
      <c r="N108" s="1">
        <v>69.099999999999994</v>
      </c>
      <c r="O108" s="1">
        <v>1.3080000000000001</v>
      </c>
      <c r="P108" s="1">
        <v>33.4317797</v>
      </c>
      <c r="Q108" s="1">
        <v>2856</v>
      </c>
      <c r="R108" s="1">
        <v>3528</v>
      </c>
      <c r="S108" s="1">
        <v>4057</v>
      </c>
      <c r="T108" s="1" t="s">
        <v>48</v>
      </c>
      <c r="U108" s="1" t="s">
        <v>358</v>
      </c>
      <c r="V108" s="1">
        <v>58.228000000000002</v>
      </c>
      <c r="W108" s="1">
        <v>59.191000000000003</v>
      </c>
      <c r="X108" s="1">
        <v>1.2264527999999999</v>
      </c>
      <c r="Y108" s="1">
        <v>20.766999999999999</v>
      </c>
      <c r="Z108" s="4">
        <f t="shared" si="6"/>
        <v>6.4666666666666664E-2</v>
      </c>
      <c r="AA108" s="4">
        <f t="shared" si="7"/>
        <v>-22.707999999999998</v>
      </c>
      <c r="AB108" s="14">
        <f t="shared" si="16"/>
        <v>20.814548751543306</v>
      </c>
      <c r="AC108" s="9">
        <f t="shared" si="17"/>
        <v>20.925486008751239</v>
      </c>
      <c r="AD108" s="10">
        <f t="shared" si="18"/>
        <v>33.671124666747041</v>
      </c>
      <c r="AE108" s="25">
        <f t="shared" si="19"/>
        <v>21.247912038881072</v>
      </c>
    </row>
    <row r="109" spans="1:31" x14ac:dyDescent="0.2">
      <c r="A109" s="1" t="s">
        <v>627</v>
      </c>
      <c r="B109" s="1" t="s">
        <v>656</v>
      </c>
      <c r="C109" s="1" t="s">
        <v>657</v>
      </c>
      <c r="D109" s="1">
        <v>107</v>
      </c>
      <c r="E109" s="1" t="s">
        <v>33</v>
      </c>
      <c r="F109" s="1" t="s">
        <v>658</v>
      </c>
      <c r="G109" s="1" t="s">
        <v>85</v>
      </c>
      <c r="H109" s="1" t="s">
        <v>298</v>
      </c>
      <c r="I109" s="1" t="s">
        <v>36</v>
      </c>
      <c r="J109" s="1" t="s">
        <v>86</v>
      </c>
      <c r="K109" s="1">
        <v>4</v>
      </c>
      <c r="L109" s="1">
        <v>271.8</v>
      </c>
      <c r="M109" s="1">
        <v>291.60000000000002</v>
      </c>
      <c r="N109" s="1">
        <v>68.2</v>
      </c>
      <c r="O109" s="1">
        <v>1.1120000000000001</v>
      </c>
      <c r="P109" s="1">
        <v>35.108323300000002</v>
      </c>
      <c r="Q109" s="1">
        <v>2574</v>
      </c>
      <c r="R109" s="1">
        <v>3067</v>
      </c>
      <c r="S109" s="1">
        <v>3659</v>
      </c>
      <c r="T109" s="1" t="s">
        <v>48</v>
      </c>
      <c r="U109" s="1" t="s">
        <v>82</v>
      </c>
      <c r="V109" s="1">
        <v>52.027000000000001</v>
      </c>
      <c r="W109" s="1">
        <v>52.866</v>
      </c>
      <c r="X109" s="1">
        <v>1.1850809</v>
      </c>
      <c r="Y109" s="1">
        <v>-16.2</v>
      </c>
      <c r="Z109" s="4">
        <f t="shared" si="6"/>
        <v>6.4666666666666664E-2</v>
      </c>
      <c r="AA109" s="4">
        <f t="shared" si="7"/>
        <v>-22.707999999999998</v>
      </c>
      <c r="AB109" s="14">
        <f t="shared" si="16"/>
        <v>-16.192029544708468</v>
      </c>
      <c r="AC109" s="9">
        <f t="shared" si="17"/>
        <v>-16.038835707713666</v>
      </c>
      <c r="AD109" s="10">
        <f t="shared" si="18"/>
        <v>35.473879328027891</v>
      </c>
      <c r="AE109" s="25">
        <f t="shared" si="19"/>
        <v>-14.936242576108015</v>
      </c>
    </row>
    <row r="110" spans="1:31" x14ac:dyDescent="0.2">
      <c r="A110" s="1" t="s">
        <v>627</v>
      </c>
      <c r="B110" s="1" t="s">
        <v>659</v>
      </c>
      <c r="C110" s="1" t="s">
        <v>660</v>
      </c>
      <c r="D110" s="1">
        <v>108</v>
      </c>
      <c r="E110" s="1" t="s">
        <v>33</v>
      </c>
      <c r="F110" s="1" t="s">
        <v>661</v>
      </c>
      <c r="G110" s="1" t="s">
        <v>88</v>
      </c>
      <c r="H110" s="1" t="s">
        <v>298</v>
      </c>
      <c r="I110" s="1" t="s">
        <v>36</v>
      </c>
      <c r="J110" s="1" t="s">
        <v>89</v>
      </c>
      <c r="K110" s="1">
        <v>4</v>
      </c>
      <c r="L110" s="1">
        <v>271.5</v>
      </c>
      <c r="M110" s="1">
        <v>288</v>
      </c>
      <c r="N110" s="1">
        <v>71.099999999999994</v>
      </c>
      <c r="O110" s="1">
        <v>1.391</v>
      </c>
      <c r="P110" s="1">
        <v>44.870590399999998</v>
      </c>
      <c r="Q110" s="1">
        <v>4042</v>
      </c>
      <c r="R110" s="1">
        <v>4953</v>
      </c>
      <c r="S110" s="1">
        <v>5735</v>
      </c>
      <c r="T110" s="1" t="s">
        <v>48</v>
      </c>
      <c r="U110" s="1" t="s">
        <v>76</v>
      </c>
      <c r="V110" s="1">
        <v>83.040999999999997</v>
      </c>
      <c r="W110" s="1">
        <v>84.402000000000001</v>
      </c>
      <c r="X110" s="1">
        <v>1.2123436000000001</v>
      </c>
      <c r="Y110" s="1">
        <v>8.2620000000000005</v>
      </c>
      <c r="Z110" s="4">
        <f t="shared" si="6"/>
        <v>6.4666666666666664E-2</v>
      </c>
      <c r="AA110" s="4">
        <f t="shared" si="7"/>
        <v>-22.707999999999998</v>
      </c>
      <c r="AB110" s="14">
        <f t="shared" si="16"/>
        <v>8.2857466207136419</v>
      </c>
      <c r="AC110" s="9">
        <f t="shared" si="17"/>
        <v>8.2282521572880967</v>
      </c>
      <c r="AD110" s="10">
        <f t="shared" si="18"/>
        <v>44.828673529601645</v>
      </c>
      <c r="AE110" s="25">
        <f t="shared" si="19"/>
        <v>8.8186653618246567</v>
      </c>
    </row>
    <row r="111" spans="1:31" x14ac:dyDescent="0.2">
      <c r="A111" s="1" t="s">
        <v>627</v>
      </c>
      <c r="B111" s="1" t="s">
        <v>662</v>
      </c>
      <c r="C111" s="1" t="s">
        <v>663</v>
      </c>
      <c r="D111" s="1">
        <v>109</v>
      </c>
      <c r="E111" s="1" t="s">
        <v>33</v>
      </c>
      <c r="F111" s="1" t="s">
        <v>664</v>
      </c>
      <c r="G111" s="1" t="s">
        <v>90</v>
      </c>
      <c r="H111" s="1" t="s">
        <v>298</v>
      </c>
      <c r="I111" s="1" t="s">
        <v>36</v>
      </c>
      <c r="J111" s="1" t="s">
        <v>91</v>
      </c>
      <c r="K111" s="1">
        <v>4</v>
      </c>
      <c r="L111" s="1">
        <v>271.8</v>
      </c>
      <c r="M111" s="1">
        <v>291.60000000000002</v>
      </c>
      <c r="N111" s="1">
        <v>68.099999999999994</v>
      </c>
      <c r="O111" s="1">
        <v>0.95599999999999996</v>
      </c>
      <c r="P111" s="1">
        <v>41.077347099999997</v>
      </c>
      <c r="Q111" s="1">
        <v>2587</v>
      </c>
      <c r="R111" s="1">
        <v>3352</v>
      </c>
      <c r="S111" s="1">
        <v>3678</v>
      </c>
      <c r="T111" s="1" t="s">
        <v>48</v>
      </c>
      <c r="U111" s="1" t="s">
        <v>82</v>
      </c>
      <c r="V111" s="1">
        <v>52.279000000000003</v>
      </c>
      <c r="W111" s="1">
        <v>53.176000000000002</v>
      </c>
      <c r="X111" s="1">
        <v>1.2879205</v>
      </c>
      <c r="Y111" s="1">
        <v>75.643000000000001</v>
      </c>
      <c r="Z111" s="4">
        <f t="shared" si="6"/>
        <v>6.4666666666666664E-2</v>
      </c>
      <c r="AA111" s="4">
        <f t="shared" si="7"/>
        <v>-22.707999999999998</v>
      </c>
      <c r="AB111" s="14">
        <f t="shared" si="16"/>
        <v>75.762749042891045</v>
      </c>
      <c r="AC111" s="9">
        <f t="shared" si="17"/>
        <v>75.913871806410128</v>
      </c>
      <c r="AD111" s="10">
        <f t="shared" si="18"/>
        <v>41.49807247154088</v>
      </c>
      <c r="AE111" s="25">
        <f t="shared" si="19"/>
        <v>75.075715751694489</v>
      </c>
    </row>
    <row r="112" spans="1:31" x14ac:dyDescent="0.2">
      <c r="A112" s="1" t="s">
        <v>627</v>
      </c>
      <c r="B112" s="1" t="s">
        <v>665</v>
      </c>
      <c r="C112" s="1" t="s">
        <v>666</v>
      </c>
      <c r="D112" s="1">
        <v>110</v>
      </c>
      <c r="E112" s="1" t="s">
        <v>33</v>
      </c>
      <c r="F112" s="1" t="s">
        <v>667</v>
      </c>
      <c r="G112" s="1" t="s">
        <v>92</v>
      </c>
      <c r="H112" s="1" t="s">
        <v>298</v>
      </c>
      <c r="I112" s="1" t="s">
        <v>36</v>
      </c>
      <c r="J112" s="1" t="s">
        <v>93</v>
      </c>
      <c r="K112" s="1">
        <v>4</v>
      </c>
      <c r="L112" s="1">
        <v>271.89999999999998</v>
      </c>
      <c r="M112" s="1">
        <v>289.89999999999998</v>
      </c>
      <c r="N112" s="1">
        <v>68.900000000000006</v>
      </c>
      <c r="O112" s="1">
        <v>1.429</v>
      </c>
      <c r="P112" s="1">
        <v>34.152890800000002</v>
      </c>
      <c r="Q112" s="1">
        <v>3240</v>
      </c>
      <c r="R112" s="1">
        <v>3894</v>
      </c>
      <c r="S112" s="1">
        <v>4603</v>
      </c>
      <c r="T112" s="1" t="s">
        <v>48</v>
      </c>
      <c r="U112" s="1" t="s">
        <v>82</v>
      </c>
      <c r="V112" s="1">
        <v>64.986999999999995</v>
      </c>
      <c r="W112" s="1">
        <v>66.039000000000001</v>
      </c>
      <c r="X112" s="1">
        <v>1.1914940999999999</v>
      </c>
      <c r="Y112" s="1">
        <v>-10.430999999999999</v>
      </c>
      <c r="Z112" s="4">
        <f t="shared" si="6"/>
        <v>6.4666666666666664E-2</v>
      </c>
      <c r="AA112" s="4">
        <f t="shared" si="7"/>
        <v>-22.707999999999998</v>
      </c>
      <c r="AB112" s="14">
        <f t="shared" si="16"/>
        <v>-10.418966340445527</v>
      </c>
      <c r="AC112" s="9">
        <f t="shared" si="17"/>
        <v>-10.353779764404466</v>
      </c>
      <c r="AD112" s="10">
        <f t="shared" si="18"/>
        <v>34.3013634452494</v>
      </c>
      <c r="AE112" s="25">
        <f t="shared" si="19"/>
        <v>-9.3711751355242363</v>
      </c>
    </row>
    <row r="113" spans="1:31" x14ac:dyDescent="0.2">
      <c r="A113" s="1" t="s">
        <v>627</v>
      </c>
      <c r="B113" s="1" t="s">
        <v>668</v>
      </c>
      <c r="C113" s="1" t="s">
        <v>669</v>
      </c>
      <c r="D113" s="1">
        <v>111</v>
      </c>
      <c r="E113" s="1" t="s">
        <v>33</v>
      </c>
      <c r="F113" s="1" t="s">
        <v>670</v>
      </c>
      <c r="G113" s="1" t="s">
        <v>94</v>
      </c>
      <c r="H113" s="1" t="s">
        <v>298</v>
      </c>
      <c r="I113" s="1" t="s">
        <v>36</v>
      </c>
      <c r="J113" s="1" t="s">
        <v>95</v>
      </c>
      <c r="K113" s="1">
        <v>4</v>
      </c>
      <c r="L113" s="1">
        <v>271.60000000000002</v>
      </c>
      <c r="M113" s="1">
        <v>288.89999999999998</v>
      </c>
      <c r="N113" s="1">
        <v>70.3</v>
      </c>
      <c r="O113" s="1">
        <v>1.268</v>
      </c>
      <c r="P113" s="1">
        <v>44.477666200000002</v>
      </c>
      <c r="Q113" s="1">
        <v>3670</v>
      </c>
      <c r="R113" s="1">
        <v>4422</v>
      </c>
      <c r="S113" s="1">
        <v>5207</v>
      </c>
      <c r="T113" s="1" t="s">
        <v>48</v>
      </c>
      <c r="U113" s="1" t="s">
        <v>82</v>
      </c>
      <c r="V113" s="1">
        <v>75.066999999999993</v>
      </c>
      <c r="W113" s="1">
        <v>76.284000000000006</v>
      </c>
      <c r="X113" s="1">
        <v>1.1934724999999999</v>
      </c>
      <c r="Y113" s="1">
        <v>-8.5210000000000008</v>
      </c>
      <c r="Z113" s="4">
        <f t="shared" si="6"/>
        <v>6.4666666666666664E-2</v>
      </c>
      <c r="AA113" s="4">
        <f t="shared" si="7"/>
        <v>-22.707999999999998</v>
      </c>
      <c r="AB113" s="14">
        <f t="shared" si="16"/>
        <v>-8.5089633426339795</v>
      </c>
      <c r="AC113" s="9">
        <f t="shared" si="17"/>
        <v>-8.5122224045243762</v>
      </c>
      <c r="AD113" s="10">
        <f t="shared" si="18"/>
        <v>44.526230138974242</v>
      </c>
      <c r="AE113" s="25">
        <f t="shared" si="19"/>
        <v>-7.5684855919855227</v>
      </c>
    </row>
    <row r="114" spans="1:31" x14ac:dyDescent="0.2">
      <c r="A114" s="1" t="s">
        <v>627</v>
      </c>
      <c r="B114" s="1" t="s">
        <v>671</v>
      </c>
      <c r="C114" s="1" t="s">
        <v>672</v>
      </c>
      <c r="D114" s="1">
        <v>112</v>
      </c>
      <c r="E114" s="1" t="s">
        <v>33</v>
      </c>
      <c r="F114" s="1" t="s">
        <v>673</v>
      </c>
      <c r="G114" s="1" t="s">
        <v>96</v>
      </c>
      <c r="H114" s="1" t="s">
        <v>298</v>
      </c>
      <c r="I114" s="1" t="s">
        <v>36</v>
      </c>
      <c r="J114" s="1" t="s">
        <v>97</v>
      </c>
      <c r="K114" s="1">
        <v>4</v>
      </c>
      <c r="L114" s="1">
        <v>272</v>
      </c>
      <c r="M114" s="1">
        <v>293.10000000000002</v>
      </c>
      <c r="N114" s="1">
        <v>65.900000000000006</v>
      </c>
      <c r="O114" s="1">
        <v>0.81699999999999995</v>
      </c>
      <c r="P114" s="1">
        <v>34.779139200000003</v>
      </c>
      <c r="Q114" s="1">
        <v>1889</v>
      </c>
      <c r="R114" s="1">
        <v>2374</v>
      </c>
      <c r="S114" s="1">
        <v>2688</v>
      </c>
      <c r="T114" s="1" t="s">
        <v>48</v>
      </c>
      <c r="U114" s="1" t="s">
        <v>76</v>
      </c>
      <c r="V114" s="1">
        <v>37.893999999999998</v>
      </c>
      <c r="W114" s="1">
        <v>38.53</v>
      </c>
      <c r="X114" s="1">
        <v>1.2506558999999999</v>
      </c>
      <c r="Y114" s="1">
        <v>42.267000000000003</v>
      </c>
      <c r="Z114" s="4">
        <f t="shared" si="6"/>
        <v>6.4666666666666664E-2</v>
      </c>
      <c r="AA114" s="4">
        <f t="shared" si="7"/>
        <v>-22.707999999999998</v>
      </c>
      <c r="AB114" s="14">
        <f t="shared" si="16"/>
        <v>42.376233855592922</v>
      </c>
      <c r="AC114" s="9">
        <f t="shared" si="17"/>
        <v>42.625204819516512</v>
      </c>
      <c r="AD114" s="10">
        <f t="shared" si="18"/>
        <v>35.53535253154427</v>
      </c>
      <c r="AE114" s="25">
        <f t="shared" si="19"/>
        <v>42.489637683768933</v>
      </c>
    </row>
    <row r="115" spans="1:31" x14ac:dyDescent="0.2">
      <c r="A115" s="1" t="s">
        <v>627</v>
      </c>
      <c r="B115" s="1" t="s">
        <v>674</v>
      </c>
      <c r="C115" s="1" t="s">
        <v>675</v>
      </c>
      <c r="D115" s="1">
        <v>113</v>
      </c>
      <c r="E115" s="1" t="s">
        <v>33</v>
      </c>
      <c r="F115" s="1" t="s">
        <v>676</v>
      </c>
      <c r="G115" s="1" t="s">
        <v>99</v>
      </c>
      <c r="H115" s="1" t="s">
        <v>298</v>
      </c>
      <c r="I115" s="1" t="s">
        <v>36</v>
      </c>
      <c r="J115" s="1" t="s">
        <v>100</v>
      </c>
      <c r="K115" s="1">
        <v>4</v>
      </c>
      <c r="L115" s="1">
        <v>271.60000000000002</v>
      </c>
      <c r="M115" s="1">
        <v>290.89999999999998</v>
      </c>
      <c r="N115" s="1">
        <v>68.599999999999994</v>
      </c>
      <c r="O115" s="1">
        <v>1.254</v>
      </c>
      <c r="P115" s="1">
        <v>34.131996200000003</v>
      </c>
      <c r="Q115" s="1">
        <v>2824</v>
      </c>
      <c r="R115" s="1">
        <v>3418</v>
      </c>
      <c r="S115" s="1">
        <v>4012</v>
      </c>
      <c r="T115" s="1" t="s">
        <v>48</v>
      </c>
      <c r="U115" s="1" t="s">
        <v>76</v>
      </c>
      <c r="V115" s="1">
        <v>57.011000000000003</v>
      </c>
      <c r="W115" s="1">
        <v>57.94</v>
      </c>
      <c r="X115" s="1">
        <v>1.2026292000000001</v>
      </c>
      <c r="Y115" s="1">
        <v>-0.47599999999999998</v>
      </c>
      <c r="Z115" s="4">
        <f t="shared" si="6"/>
        <v>6.4666666666666664E-2</v>
      </c>
      <c r="AA115" s="4">
        <f t="shared" si="7"/>
        <v>-22.707999999999998</v>
      </c>
      <c r="AB115" s="14">
        <f t="shared" si="16"/>
        <v>-0.45115920426664208</v>
      </c>
      <c r="AC115" s="9">
        <f t="shared" si="17"/>
        <v>-0.33186416345185127</v>
      </c>
      <c r="AD115" s="10">
        <f t="shared" si="18"/>
        <v>34.396352546354862</v>
      </c>
      <c r="AE115" s="25">
        <f t="shared" si="19"/>
        <v>0.43921842248100879</v>
      </c>
    </row>
    <row r="116" spans="1:31" x14ac:dyDescent="0.2">
      <c r="A116" s="1" t="s">
        <v>627</v>
      </c>
      <c r="B116" s="1" t="s">
        <v>388</v>
      </c>
      <c r="C116" s="1" t="s">
        <v>677</v>
      </c>
      <c r="D116" s="1">
        <v>114</v>
      </c>
      <c r="E116" s="1" t="s">
        <v>33</v>
      </c>
      <c r="F116" s="1" t="s">
        <v>678</v>
      </c>
      <c r="G116" s="1" t="s">
        <v>101</v>
      </c>
      <c r="H116" s="1" t="s">
        <v>298</v>
      </c>
      <c r="I116" s="1" t="s">
        <v>36</v>
      </c>
      <c r="J116" s="1" t="s">
        <v>102</v>
      </c>
      <c r="K116" s="1">
        <v>4</v>
      </c>
      <c r="L116" s="1">
        <v>271.60000000000002</v>
      </c>
      <c r="M116" s="1">
        <v>289.2</v>
      </c>
      <c r="N116" s="1">
        <v>69.8</v>
      </c>
      <c r="O116" s="1">
        <v>1.206</v>
      </c>
      <c r="P116" s="1">
        <v>44.6398127</v>
      </c>
      <c r="Q116" s="1">
        <v>3535</v>
      </c>
      <c r="R116" s="1">
        <v>4249</v>
      </c>
      <c r="S116" s="1">
        <v>5018</v>
      </c>
      <c r="T116" s="1" t="s">
        <v>48</v>
      </c>
      <c r="U116" s="1" t="s">
        <v>76</v>
      </c>
      <c r="V116" s="1">
        <v>71.667000000000002</v>
      </c>
      <c r="W116" s="1">
        <v>72.826999999999998</v>
      </c>
      <c r="X116" s="1">
        <v>1.1914441</v>
      </c>
      <c r="Y116" s="1">
        <v>-10.327</v>
      </c>
      <c r="Z116" s="4">
        <f t="shared" si="6"/>
        <v>6.4666666666666664E-2</v>
      </c>
      <c r="AA116" s="4">
        <f t="shared" si="7"/>
        <v>-22.707999999999998</v>
      </c>
      <c r="AB116" s="14">
        <f t="shared" si="16"/>
        <v>-10.315996532088491</v>
      </c>
      <c r="AC116" s="9">
        <f t="shared" si="17"/>
        <v>-10.296159784283521</v>
      </c>
      <c r="AD116" s="10">
        <f t="shared" si="18"/>
        <v>44.732900409639726</v>
      </c>
      <c r="AE116" s="25">
        <f t="shared" si="19"/>
        <v>-9.314771279784603</v>
      </c>
    </row>
    <row r="117" spans="1:31" x14ac:dyDescent="0.2">
      <c r="A117" s="1" t="s">
        <v>627</v>
      </c>
      <c r="B117" s="1" t="s">
        <v>679</v>
      </c>
      <c r="C117" s="1" t="s">
        <v>680</v>
      </c>
      <c r="D117" s="1">
        <v>115</v>
      </c>
      <c r="E117" s="1" t="s">
        <v>33</v>
      </c>
      <c r="F117" s="1" t="s">
        <v>50</v>
      </c>
      <c r="G117" s="1" t="s">
        <v>103</v>
      </c>
      <c r="H117" s="1" t="s">
        <v>298</v>
      </c>
      <c r="I117" s="1" t="s">
        <v>36</v>
      </c>
      <c r="J117" s="1" t="s">
        <v>104</v>
      </c>
      <c r="K117" s="1">
        <v>4</v>
      </c>
      <c r="L117" s="1">
        <v>271.60000000000002</v>
      </c>
      <c r="M117" s="1">
        <v>286.60000000000002</v>
      </c>
      <c r="N117" s="1">
        <v>71.099999999999994</v>
      </c>
      <c r="O117" s="1">
        <v>1.6859999999999999</v>
      </c>
      <c r="P117" s="1">
        <v>42.055836800000002</v>
      </c>
      <c r="Q117" s="1">
        <v>4610</v>
      </c>
      <c r="R117" s="1">
        <v>5495</v>
      </c>
      <c r="S117" s="1">
        <v>6538</v>
      </c>
      <c r="T117" s="1" t="s">
        <v>48</v>
      </c>
      <c r="U117" s="1" t="s">
        <v>76</v>
      </c>
      <c r="V117" s="1">
        <v>94.344999999999999</v>
      </c>
      <c r="W117" s="1">
        <v>95.858000000000004</v>
      </c>
      <c r="X117" s="1">
        <v>1.1762919000000001</v>
      </c>
      <c r="Y117" s="1">
        <v>-23.818000000000001</v>
      </c>
      <c r="Z117" s="4">
        <f t="shared" si="6"/>
        <v>6.4666666666666664E-2</v>
      </c>
      <c r="AA117" s="4">
        <f t="shared" si="7"/>
        <v>-22.707999999999998</v>
      </c>
      <c r="AB117" s="14">
        <f t="shared" si="16"/>
        <v>-23.818749321455911</v>
      </c>
      <c r="AC117" s="9">
        <f t="shared" si="17"/>
        <v>-23.952779971132582</v>
      </c>
      <c r="AD117" s="10">
        <f t="shared" si="18"/>
        <v>41.921140445639686</v>
      </c>
      <c r="AE117" s="25">
        <f t="shared" si="19"/>
        <v>-22.683155532836334</v>
      </c>
    </row>
    <row r="118" spans="1:31" x14ac:dyDescent="0.2">
      <c r="A118" s="1" t="s">
        <v>627</v>
      </c>
      <c r="B118" s="1" t="s">
        <v>681</v>
      </c>
      <c r="C118" s="1" t="s">
        <v>682</v>
      </c>
      <c r="D118" s="1">
        <v>116</v>
      </c>
      <c r="E118" s="1" t="s">
        <v>33</v>
      </c>
      <c r="F118" s="1" t="s">
        <v>683</v>
      </c>
      <c r="G118" s="1" t="s">
        <v>105</v>
      </c>
      <c r="H118" s="1" t="s">
        <v>298</v>
      </c>
      <c r="I118" s="1" t="s">
        <v>36</v>
      </c>
      <c r="J118" s="1" t="s">
        <v>106</v>
      </c>
      <c r="K118" s="1">
        <v>4</v>
      </c>
      <c r="L118" s="1">
        <v>272</v>
      </c>
      <c r="M118" s="1">
        <v>292.8</v>
      </c>
      <c r="N118" s="1">
        <v>66.900000000000006</v>
      </c>
      <c r="O118" s="1">
        <v>0.88100000000000001</v>
      </c>
      <c r="P118" s="1">
        <v>35.552780400000003</v>
      </c>
      <c r="Q118" s="1">
        <v>2061</v>
      </c>
      <c r="R118" s="1">
        <v>2593</v>
      </c>
      <c r="S118" s="1">
        <v>2930</v>
      </c>
      <c r="T118" s="1" t="s">
        <v>48</v>
      </c>
      <c r="U118" s="1" t="s">
        <v>76</v>
      </c>
      <c r="V118" s="1">
        <v>41.750999999999998</v>
      </c>
      <c r="W118" s="1">
        <v>42.453000000000003</v>
      </c>
      <c r="X118" s="1">
        <v>1.2523145</v>
      </c>
      <c r="Y118" s="1">
        <v>43.784999999999997</v>
      </c>
      <c r="Z118" s="4">
        <f t="shared" si="6"/>
        <v>6.4666666666666664E-2</v>
      </c>
      <c r="AA118" s="4">
        <f t="shared" si="7"/>
        <v>-22.707999999999998</v>
      </c>
      <c r="AB118" s="14">
        <f t="shared" si="16"/>
        <v>43.886440191876694</v>
      </c>
      <c r="AC118" s="9">
        <f t="shared" si="17"/>
        <v>44.109202055009149</v>
      </c>
      <c r="AD118" s="10">
        <f t="shared" si="18"/>
        <v>36.188758919762883</v>
      </c>
      <c r="AE118" s="25">
        <f t="shared" si="19"/>
        <v>43.942313748790944</v>
      </c>
    </row>
    <row r="119" spans="1:31" x14ac:dyDescent="0.2">
      <c r="A119" s="1" t="s">
        <v>627</v>
      </c>
      <c r="B119" s="1" t="s">
        <v>684</v>
      </c>
      <c r="C119" s="1" t="s">
        <v>685</v>
      </c>
      <c r="D119" s="1">
        <v>117</v>
      </c>
      <c r="E119" s="1" t="s">
        <v>33</v>
      </c>
      <c r="F119" s="1" t="s">
        <v>686</v>
      </c>
      <c r="G119" s="1" t="s">
        <v>107</v>
      </c>
      <c r="H119" s="1" t="s">
        <v>298</v>
      </c>
      <c r="I119" s="1" t="s">
        <v>36</v>
      </c>
      <c r="J119" s="1" t="s">
        <v>108</v>
      </c>
      <c r="K119" s="1">
        <v>4</v>
      </c>
      <c r="L119" s="1">
        <v>271.7</v>
      </c>
      <c r="M119" s="1">
        <v>289.3</v>
      </c>
      <c r="N119" s="1">
        <v>69.900000000000006</v>
      </c>
      <c r="O119" s="1">
        <v>1.4359999999999999</v>
      </c>
      <c r="P119" s="1">
        <v>37.2215846</v>
      </c>
      <c r="Q119" s="1">
        <v>3493</v>
      </c>
      <c r="R119" s="1">
        <v>4173</v>
      </c>
      <c r="S119" s="1">
        <v>4958</v>
      </c>
      <c r="T119" s="1" t="s">
        <v>340</v>
      </c>
      <c r="U119" s="1" t="s">
        <v>76</v>
      </c>
      <c r="V119" s="1">
        <v>71.161000000000001</v>
      </c>
      <c r="W119" s="1">
        <v>72.307000000000002</v>
      </c>
      <c r="X119" s="1">
        <v>1.1837783</v>
      </c>
      <c r="Y119" s="1">
        <v>-17.157</v>
      </c>
      <c r="Z119" s="4">
        <f t="shared" si="6"/>
        <v>6.4666666666666664E-2</v>
      </c>
      <c r="AA119" s="4">
        <f t="shared" si="7"/>
        <v>-22.707999999999998</v>
      </c>
      <c r="AB119" s="14">
        <f t="shared" si="16"/>
        <v>-17.152031103646522</v>
      </c>
      <c r="AC119" s="9">
        <f t="shared" si="17"/>
        <v>-17.128720297108085</v>
      </c>
      <c r="AD119" s="10">
        <f t="shared" si="18"/>
        <v>37.305095567288973</v>
      </c>
      <c r="AE119" s="25">
        <f t="shared" si="19"/>
        <v>-16.003124116573979</v>
      </c>
    </row>
    <row r="120" spans="1:31" x14ac:dyDescent="0.2">
      <c r="A120" s="1" t="s">
        <v>627</v>
      </c>
      <c r="B120" s="1" t="s">
        <v>687</v>
      </c>
      <c r="C120" s="1" t="s">
        <v>688</v>
      </c>
      <c r="D120" s="1">
        <v>118</v>
      </c>
      <c r="E120" s="1" t="s">
        <v>33</v>
      </c>
      <c r="F120" s="1" t="s">
        <v>689</v>
      </c>
      <c r="G120" s="1" t="s">
        <v>109</v>
      </c>
      <c r="H120" s="1" t="s">
        <v>298</v>
      </c>
      <c r="I120" s="1" t="s">
        <v>36</v>
      </c>
      <c r="J120" s="1" t="s">
        <v>110</v>
      </c>
      <c r="K120" s="1">
        <v>4</v>
      </c>
      <c r="L120" s="1">
        <v>271.39999999999998</v>
      </c>
      <c r="M120" s="1">
        <v>288.10000000000002</v>
      </c>
      <c r="N120" s="1">
        <v>70.8</v>
      </c>
      <c r="O120" s="1">
        <v>1.355</v>
      </c>
      <c r="P120" s="1">
        <v>44.8149108</v>
      </c>
      <c r="Q120" s="1">
        <v>3945</v>
      </c>
      <c r="R120" s="1">
        <v>4743</v>
      </c>
      <c r="S120" s="1">
        <v>5594</v>
      </c>
      <c r="T120" s="1" t="s">
        <v>48</v>
      </c>
      <c r="U120" s="1" t="s">
        <v>76</v>
      </c>
      <c r="V120" s="1">
        <v>80.813999999999993</v>
      </c>
      <c r="W120" s="1">
        <v>82.120999999999995</v>
      </c>
      <c r="X120" s="1">
        <v>1.1899587</v>
      </c>
      <c r="Y120" s="1">
        <v>-11.614000000000001</v>
      </c>
      <c r="Z120" s="4">
        <f t="shared" si="6"/>
        <v>6.4666666666666664E-2</v>
      </c>
      <c r="AA120" s="4">
        <f t="shared" si="7"/>
        <v>-22.707999999999998</v>
      </c>
      <c r="AB120" s="14">
        <f t="shared" si="16"/>
        <v>-11.605257079486044</v>
      </c>
      <c r="AC120" s="9">
        <f t="shared" si="17"/>
        <v>-11.647512450659598</v>
      </c>
      <c r="AD120" s="10">
        <f t="shared" si="18"/>
        <v>44.796769902559426</v>
      </c>
      <c r="AE120" s="25">
        <f t="shared" si="19"/>
        <v>-10.637602365245844</v>
      </c>
    </row>
    <row r="121" spans="1:31" x14ac:dyDescent="0.2">
      <c r="A121" s="1" t="s">
        <v>627</v>
      </c>
      <c r="B121" s="1" t="s">
        <v>690</v>
      </c>
      <c r="C121" s="1" t="s">
        <v>691</v>
      </c>
      <c r="D121" s="1">
        <v>119</v>
      </c>
      <c r="E121" s="1" t="s">
        <v>33</v>
      </c>
      <c r="F121" s="1" t="s">
        <v>692</v>
      </c>
      <c r="G121" s="1" t="s">
        <v>111</v>
      </c>
      <c r="H121" s="1" t="s">
        <v>298</v>
      </c>
      <c r="I121" s="1" t="s">
        <v>36</v>
      </c>
      <c r="J121" s="1" t="s">
        <v>112</v>
      </c>
      <c r="K121" s="1">
        <v>4</v>
      </c>
      <c r="L121" s="1">
        <v>271.60000000000002</v>
      </c>
      <c r="M121" s="1">
        <v>289.39999999999998</v>
      </c>
      <c r="N121" s="1">
        <v>69.900000000000006</v>
      </c>
      <c r="O121" s="1">
        <v>1.58</v>
      </c>
      <c r="P121" s="1">
        <v>33.759807299999999</v>
      </c>
      <c r="Q121" s="1">
        <v>3486</v>
      </c>
      <c r="R121" s="1">
        <v>4581</v>
      </c>
      <c r="S121" s="1">
        <v>4949</v>
      </c>
      <c r="T121" s="1" t="s">
        <v>48</v>
      </c>
      <c r="U121" s="1" t="s">
        <v>76</v>
      </c>
      <c r="V121" s="1">
        <v>70.933000000000007</v>
      </c>
      <c r="W121" s="1">
        <v>72.159000000000006</v>
      </c>
      <c r="X121" s="1">
        <v>1.3021769000000001</v>
      </c>
      <c r="Y121" s="1">
        <v>88.474999999999994</v>
      </c>
      <c r="Z121" s="4">
        <f t="shared" si="6"/>
        <v>6.4666666666666664E-2</v>
      </c>
      <c r="AA121" s="4">
        <f t="shared" si="7"/>
        <v>-22.707999999999998</v>
      </c>
      <c r="AB121" s="14">
        <f t="shared" si="16"/>
        <v>88.574728143219758</v>
      </c>
      <c r="AC121" s="9">
        <f t="shared" si="17"/>
        <v>88.599027720320805</v>
      </c>
      <c r="AD121" s="10">
        <f t="shared" si="18"/>
        <v>33.837089075480819</v>
      </c>
      <c r="AE121" s="25">
        <f t="shared" si="19"/>
        <v>87.493139407536546</v>
      </c>
    </row>
    <row r="122" spans="1:31" x14ac:dyDescent="0.2">
      <c r="A122" s="1" t="s">
        <v>627</v>
      </c>
      <c r="B122" s="1" t="s">
        <v>693</v>
      </c>
      <c r="C122" s="1" t="s">
        <v>694</v>
      </c>
      <c r="D122" s="1">
        <v>120</v>
      </c>
      <c r="E122" s="1" t="s">
        <v>33</v>
      </c>
      <c r="F122" s="1" t="s">
        <v>695</v>
      </c>
      <c r="G122" s="1" t="s">
        <v>113</v>
      </c>
      <c r="H122" s="1" t="s">
        <v>298</v>
      </c>
      <c r="I122" s="1" t="s">
        <v>36</v>
      </c>
      <c r="J122" s="1" t="s">
        <v>114</v>
      </c>
      <c r="K122" s="1">
        <v>4</v>
      </c>
      <c r="L122" s="1">
        <v>271.8</v>
      </c>
      <c r="M122" s="1">
        <v>289.8</v>
      </c>
      <c r="N122" s="1">
        <v>69.400000000000006</v>
      </c>
      <c r="O122" s="1">
        <v>1.448</v>
      </c>
      <c r="P122" s="1">
        <v>34.174453300000003</v>
      </c>
      <c r="Q122" s="1">
        <v>3245</v>
      </c>
      <c r="R122" s="1">
        <v>3897</v>
      </c>
      <c r="S122" s="1">
        <v>4606</v>
      </c>
      <c r="T122" s="1" t="s">
        <v>48</v>
      </c>
      <c r="U122" s="1" t="s">
        <v>82</v>
      </c>
      <c r="V122" s="1">
        <v>65.891000000000005</v>
      </c>
      <c r="W122" s="1">
        <v>66.956999999999994</v>
      </c>
      <c r="X122" s="1">
        <v>1.1912199999999999</v>
      </c>
      <c r="Y122" s="1">
        <v>-10.506</v>
      </c>
      <c r="Z122" s="4">
        <f t="shared" si="6"/>
        <v>6.4666666666666664E-2</v>
      </c>
      <c r="AA122" s="4">
        <f t="shared" si="7"/>
        <v>-22.707999999999998</v>
      </c>
      <c r="AB122" s="14">
        <f t="shared" si="16"/>
        <v>-10.49420398949556</v>
      </c>
      <c r="AC122" s="9">
        <f t="shared" si="17"/>
        <v>-10.435150463295503</v>
      </c>
      <c r="AD122" s="10">
        <f t="shared" si="18"/>
        <v>34.311837858881994</v>
      </c>
      <c r="AE122" s="25">
        <f t="shared" si="19"/>
        <v>-9.4508284285668509</v>
      </c>
    </row>
    <row r="123" spans="1:31" x14ac:dyDescent="0.2">
      <c r="A123" s="1" t="s">
        <v>627</v>
      </c>
      <c r="B123" s="1" t="s">
        <v>696</v>
      </c>
      <c r="C123" s="1" t="s">
        <v>697</v>
      </c>
      <c r="D123" s="1">
        <v>121</v>
      </c>
      <c r="E123" s="1" t="s">
        <v>33</v>
      </c>
      <c r="F123" s="1" t="s">
        <v>698</v>
      </c>
      <c r="G123" s="1" t="s">
        <v>115</v>
      </c>
      <c r="H123" s="1" t="s">
        <v>699</v>
      </c>
      <c r="I123" s="1" t="s">
        <v>36</v>
      </c>
      <c r="J123" s="1" t="s">
        <v>116</v>
      </c>
      <c r="K123" s="1">
        <v>4</v>
      </c>
      <c r="L123" s="1">
        <v>271.39999999999998</v>
      </c>
      <c r="M123" s="1">
        <v>290.5</v>
      </c>
      <c r="N123" s="1">
        <v>68.900000000000006</v>
      </c>
      <c r="O123" s="1">
        <v>1.26</v>
      </c>
      <c r="P123" s="1">
        <v>35.088710800000001</v>
      </c>
      <c r="Q123" s="1">
        <v>2918</v>
      </c>
      <c r="R123" s="1">
        <v>3499</v>
      </c>
      <c r="S123" s="1">
        <v>4144</v>
      </c>
      <c r="T123" s="1" t="s">
        <v>48</v>
      </c>
      <c r="U123" s="1" t="s">
        <v>76</v>
      </c>
      <c r="V123" s="1">
        <v>58.89</v>
      </c>
      <c r="W123" s="1">
        <v>59.843000000000004</v>
      </c>
      <c r="X123" s="1">
        <v>1.1910852999999999</v>
      </c>
      <c r="Y123" s="1">
        <v>-10.673</v>
      </c>
      <c r="Z123" s="4">
        <f t="shared" si="6"/>
        <v>6.4666666666666664E-2</v>
      </c>
      <c r="AA123" s="4">
        <f t="shared" si="7"/>
        <v>-22.707999999999998</v>
      </c>
      <c r="AB123" s="14">
        <f t="shared" si="16"/>
        <v>-10.65998084590292</v>
      </c>
      <c r="AC123" s="9">
        <f t="shared" si="17"/>
        <v>-10.553399523876179</v>
      </c>
      <c r="AD123" s="10">
        <f t="shared" si="18"/>
        <v>35.329749852354276</v>
      </c>
      <c r="AE123" s="25">
        <f t="shared" si="19"/>
        <v>-9.5665817304655967</v>
      </c>
    </row>
    <row r="124" spans="1:31" x14ac:dyDescent="0.2">
      <c r="A124" s="1" t="s">
        <v>627</v>
      </c>
      <c r="B124" s="1" t="s">
        <v>700</v>
      </c>
      <c r="C124" s="1" t="s">
        <v>701</v>
      </c>
      <c r="D124" s="1">
        <v>122</v>
      </c>
      <c r="E124" s="1" t="s">
        <v>33</v>
      </c>
      <c r="F124" s="1" t="s">
        <v>702</v>
      </c>
      <c r="G124" s="1" t="s">
        <v>117</v>
      </c>
      <c r="H124" s="1" t="s">
        <v>699</v>
      </c>
      <c r="I124" s="1" t="s">
        <v>36</v>
      </c>
      <c r="J124" s="1" t="s">
        <v>118</v>
      </c>
      <c r="K124" s="1">
        <v>4</v>
      </c>
      <c r="L124" s="1">
        <v>271.39999999999998</v>
      </c>
      <c r="M124" s="1">
        <v>287.10000000000002</v>
      </c>
      <c r="N124" s="1">
        <v>71.599999999999994</v>
      </c>
      <c r="O124" s="1">
        <v>1.546</v>
      </c>
      <c r="P124" s="1">
        <v>45.072379900000001</v>
      </c>
      <c r="Q124" s="1">
        <v>4505</v>
      </c>
      <c r="R124" s="1">
        <v>5529</v>
      </c>
      <c r="S124" s="1">
        <v>6390</v>
      </c>
      <c r="T124" s="1" t="s">
        <v>48</v>
      </c>
      <c r="U124" s="1" t="s">
        <v>76</v>
      </c>
      <c r="V124" s="1">
        <v>92.688000000000002</v>
      </c>
      <c r="W124" s="1">
        <v>94.206000000000003</v>
      </c>
      <c r="X124" s="1">
        <v>1.2116678000000001</v>
      </c>
      <c r="Y124" s="1">
        <v>7.7690000000000001</v>
      </c>
      <c r="Z124" s="4">
        <f t="shared" si="6"/>
        <v>6.4666666666666664E-2</v>
      </c>
      <c r="AA124" s="4">
        <f t="shared" si="7"/>
        <v>-22.707999999999998</v>
      </c>
      <c r="AB124" s="14">
        <f t="shared" si="16"/>
        <v>7.789934970115854</v>
      </c>
      <c r="AC124" s="9">
        <f t="shared" si="17"/>
        <v>7.6669411378001184</v>
      </c>
      <c r="AD124" s="10">
        <f t="shared" si="18"/>
        <v>44.941090708248112</v>
      </c>
      <c r="AE124" s="25">
        <f t="shared" si="19"/>
        <v>8.2692013442770751</v>
      </c>
    </row>
    <row r="125" spans="1:31" x14ac:dyDescent="0.2">
      <c r="A125" s="1" t="s">
        <v>627</v>
      </c>
      <c r="B125" s="1" t="s">
        <v>703</v>
      </c>
      <c r="C125" s="1" t="s">
        <v>704</v>
      </c>
      <c r="D125" s="1">
        <v>123</v>
      </c>
      <c r="E125" s="1" t="s">
        <v>33</v>
      </c>
      <c r="F125" s="1" t="s">
        <v>705</v>
      </c>
      <c r="G125" s="1" t="s">
        <v>119</v>
      </c>
      <c r="H125" s="1" t="s">
        <v>298</v>
      </c>
      <c r="I125" s="1" t="s">
        <v>36</v>
      </c>
      <c r="J125" s="1" t="s">
        <v>120</v>
      </c>
      <c r="K125" s="1">
        <v>4</v>
      </c>
      <c r="L125" s="1">
        <v>271.3</v>
      </c>
      <c r="M125" s="1">
        <v>286.5</v>
      </c>
      <c r="N125" s="1">
        <v>71.3</v>
      </c>
      <c r="O125" s="1">
        <v>1.5740000000000001</v>
      </c>
      <c r="P125" s="1">
        <v>44.720199700000002</v>
      </c>
      <c r="Q125" s="1">
        <v>4564</v>
      </c>
      <c r="R125" s="1">
        <v>5629</v>
      </c>
      <c r="S125" s="1">
        <v>6471</v>
      </c>
      <c r="T125" s="1" t="s">
        <v>41</v>
      </c>
      <c r="U125" s="1" t="s">
        <v>82</v>
      </c>
      <c r="V125" s="1">
        <v>93.622</v>
      </c>
      <c r="W125" s="1">
        <v>95.161000000000001</v>
      </c>
      <c r="X125" s="1">
        <v>1.2176262</v>
      </c>
      <c r="Y125" s="1">
        <v>13.186</v>
      </c>
      <c r="Z125" s="4">
        <f t="shared" si="6"/>
        <v>6.4666666666666664E-2</v>
      </c>
      <c r="AA125" s="4">
        <f t="shared" si="7"/>
        <v>-22.707999999999998</v>
      </c>
      <c r="AB125" s="14">
        <f t="shared" si="16"/>
        <v>13.210408357840647</v>
      </c>
      <c r="AC125" s="9">
        <f t="shared" si="17"/>
        <v>13.081034283043257</v>
      </c>
      <c r="AD125" s="10">
        <f t="shared" si="18"/>
        <v>44.582400390846978</v>
      </c>
      <c r="AE125" s="25">
        <f t="shared" si="19"/>
        <v>13.569024913883364</v>
      </c>
    </row>
    <row r="126" spans="1:31" x14ac:dyDescent="0.2">
      <c r="A126" s="1" t="s">
        <v>627</v>
      </c>
      <c r="B126" s="1" t="s">
        <v>706</v>
      </c>
      <c r="C126" s="1" t="s">
        <v>707</v>
      </c>
      <c r="D126" s="1">
        <v>124</v>
      </c>
      <c r="E126" s="1" t="s">
        <v>33</v>
      </c>
      <c r="F126" s="1" t="s">
        <v>708</v>
      </c>
      <c r="G126" s="1" t="s">
        <v>121</v>
      </c>
      <c r="H126" s="1" t="s">
        <v>298</v>
      </c>
      <c r="I126" s="1" t="s">
        <v>36</v>
      </c>
      <c r="J126" s="1" t="s">
        <v>122</v>
      </c>
      <c r="K126" s="1">
        <v>4</v>
      </c>
      <c r="L126" s="1">
        <v>272.3</v>
      </c>
      <c r="M126" s="1">
        <v>294.39999999999998</v>
      </c>
      <c r="N126" s="1">
        <v>64.2</v>
      </c>
      <c r="O126" s="1">
        <v>0.59699999999999998</v>
      </c>
      <c r="P126" s="1">
        <v>33.995294100000002</v>
      </c>
      <c r="Q126" s="1">
        <v>1353</v>
      </c>
      <c r="R126" s="1">
        <v>1888</v>
      </c>
      <c r="S126" s="1">
        <v>1929</v>
      </c>
      <c r="T126" s="1" t="s">
        <v>41</v>
      </c>
      <c r="U126" s="1" t="s">
        <v>82</v>
      </c>
      <c r="V126" s="1">
        <v>27.082999999999998</v>
      </c>
      <c r="W126" s="1">
        <v>27.576000000000001</v>
      </c>
      <c r="X126" s="1">
        <v>1.3907088999999999</v>
      </c>
      <c r="Y126" s="1">
        <v>167.184</v>
      </c>
      <c r="Z126" s="4">
        <f t="shared" si="6"/>
        <v>6.4666666666666664E-2</v>
      </c>
      <c r="AA126" s="4">
        <f t="shared" si="7"/>
        <v>-22.707999999999998</v>
      </c>
      <c r="AB126" s="14">
        <f t="shared" si="16"/>
        <v>167.63034996486294</v>
      </c>
      <c r="AC126" s="9">
        <f t="shared" si="17"/>
        <v>167.95250331218341</v>
      </c>
      <c r="AD126" s="10">
        <f t="shared" si="18"/>
        <v>35.301020829949664</v>
      </c>
      <c r="AE126" s="25">
        <f t="shared" si="19"/>
        <v>165.17178456373179</v>
      </c>
    </row>
    <row r="127" spans="1:31" x14ac:dyDescent="0.2">
      <c r="A127" s="1" t="s">
        <v>627</v>
      </c>
      <c r="B127" s="1" t="s">
        <v>709</v>
      </c>
      <c r="C127" s="1" t="s">
        <v>710</v>
      </c>
      <c r="D127" s="1">
        <v>125</v>
      </c>
      <c r="E127" s="1" t="s">
        <v>33</v>
      </c>
      <c r="F127" s="1" t="s">
        <v>50</v>
      </c>
      <c r="G127" s="1" t="s">
        <v>123</v>
      </c>
      <c r="H127" s="1" t="s">
        <v>298</v>
      </c>
      <c r="I127" s="1" t="s">
        <v>36</v>
      </c>
      <c r="J127" s="1" t="s">
        <v>124</v>
      </c>
      <c r="K127" s="1">
        <v>4</v>
      </c>
      <c r="L127" s="1">
        <v>273.3</v>
      </c>
      <c r="M127" s="1">
        <v>296.89999999999998</v>
      </c>
      <c r="N127" s="1">
        <v>57.5</v>
      </c>
      <c r="O127" s="1">
        <v>0.17199999999999999</v>
      </c>
      <c r="P127" s="1">
        <v>38.410934699999999</v>
      </c>
      <c r="Q127" s="1">
        <v>451</v>
      </c>
      <c r="R127" s="1">
        <v>530</v>
      </c>
      <c r="S127" s="1">
        <v>645</v>
      </c>
      <c r="T127" s="1" t="s">
        <v>48</v>
      </c>
      <c r="U127" s="1" t="s">
        <v>76</v>
      </c>
      <c r="V127" s="1">
        <v>8.9640000000000004</v>
      </c>
      <c r="W127" s="1">
        <v>9.1080000000000005</v>
      </c>
      <c r="X127" s="1">
        <v>1.1758069</v>
      </c>
      <c r="Y127" s="1">
        <v>-24.6</v>
      </c>
      <c r="Z127" s="4">
        <f t="shared" si="6"/>
        <v>6.4666666666666664E-2</v>
      </c>
      <c r="AA127" s="4">
        <f t="shared" si="7"/>
        <v>-22.707999999999998</v>
      </c>
      <c r="AB127" s="14">
        <f t="shared" si="16"/>
        <v>-24.613529229635098</v>
      </c>
      <c r="AC127" s="9">
        <f t="shared" si="17"/>
        <v>-24.167993350219138</v>
      </c>
      <c r="AD127" s="10">
        <f t="shared" si="18"/>
        <v>44.52554839755355</v>
      </c>
      <c r="AE127" s="25">
        <f t="shared" si="19"/>
        <v>-22.893826629246945</v>
      </c>
    </row>
    <row r="128" spans="1:31" x14ac:dyDescent="0.2">
      <c r="A128" s="1" t="s">
        <v>627</v>
      </c>
      <c r="B128" s="1" t="s">
        <v>711</v>
      </c>
      <c r="C128" s="1" t="s">
        <v>712</v>
      </c>
      <c r="D128" s="1">
        <v>126</v>
      </c>
      <c r="E128" s="1" t="s">
        <v>33</v>
      </c>
      <c r="F128" s="1" t="s">
        <v>713</v>
      </c>
      <c r="G128" s="1" t="s">
        <v>125</v>
      </c>
      <c r="H128" s="1" t="s">
        <v>298</v>
      </c>
      <c r="I128" s="1" t="s">
        <v>36</v>
      </c>
      <c r="J128" s="1" t="s">
        <v>126</v>
      </c>
      <c r="K128" s="1">
        <v>4</v>
      </c>
      <c r="L128" s="1">
        <v>271.60000000000002</v>
      </c>
      <c r="M128" s="1">
        <v>291.7</v>
      </c>
      <c r="N128" s="1">
        <v>67.900000000000006</v>
      </c>
      <c r="O128" s="1">
        <v>1.03</v>
      </c>
      <c r="P128" s="1">
        <v>36.476308199999998</v>
      </c>
      <c r="Q128" s="1">
        <v>2486</v>
      </c>
      <c r="R128" s="1">
        <v>3117</v>
      </c>
      <c r="S128" s="1">
        <v>3536</v>
      </c>
      <c r="T128" s="1" t="s">
        <v>340</v>
      </c>
      <c r="U128" s="1" t="s">
        <v>301</v>
      </c>
      <c r="V128" s="1">
        <v>50.045000000000002</v>
      </c>
      <c r="W128" s="1">
        <v>50.883000000000003</v>
      </c>
      <c r="X128" s="1">
        <v>1.2463822</v>
      </c>
      <c r="Y128" s="1">
        <v>38.555</v>
      </c>
      <c r="Z128" s="4">
        <f t="shared" si="6"/>
        <v>6.4666666666666664E-2</v>
      </c>
      <c r="AA128" s="4">
        <f t="shared" si="7"/>
        <v>-22.707999999999998</v>
      </c>
      <c r="AB128" s="14">
        <f t="shared" si="16"/>
        <v>38.632957574366209</v>
      </c>
      <c r="AC128" s="9">
        <f t="shared" si="17"/>
        <v>38.79939960072344</v>
      </c>
      <c r="AD128" s="10">
        <f t="shared" si="18"/>
        <v>36.89939618194834</v>
      </c>
      <c r="AE128" s="25">
        <f t="shared" si="19"/>
        <v>38.744579716102272</v>
      </c>
    </row>
    <row r="129" spans="1:31" x14ac:dyDescent="0.2">
      <c r="A129" s="1" t="s">
        <v>627</v>
      </c>
      <c r="B129" s="1" t="s">
        <v>714</v>
      </c>
      <c r="C129" s="1" t="s">
        <v>715</v>
      </c>
      <c r="D129" s="1">
        <v>127</v>
      </c>
      <c r="E129" s="1" t="s">
        <v>33</v>
      </c>
      <c r="F129" s="1" t="s">
        <v>716</v>
      </c>
      <c r="G129" s="1" t="s">
        <v>127</v>
      </c>
      <c r="H129" s="1" t="s">
        <v>298</v>
      </c>
      <c r="I129" s="1" t="s">
        <v>36</v>
      </c>
      <c r="J129" s="1" t="s">
        <v>128</v>
      </c>
      <c r="K129" s="1">
        <v>4</v>
      </c>
      <c r="L129" s="1">
        <v>271.60000000000002</v>
      </c>
      <c r="M129" s="1">
        <v>289.60000000000002</v>
      </c>
      <c r="N129" s="1">
        <v>69.400000000000006</v>
      </c>
      <c r="O129" s="1">
        <v>1.1499999999999999</v>
      </c>
      <c r="P129" s="1">
        <v>43.839750600000002</v>
      </c>
      <c r="Q129" s="1">
        <v>3312</v>
      </c>
      <c r="R129" s="1">
        <v>4128</v>
      </c>
      <c r="S129" s="1">
        <v>4703</v>
      </c>
      <c r="T129" s="1" t="s">
        <v>48</v>
      </c>
      <c r="U129" s="1" t="s">
        <v>76</v>
      </c>
      <c r="V129" s="1">
        <v>67.097999999999999</v>
      </c>
      <c r="W129" s="1">
        <v>68.212999999999994</v>
      </c>
      <c r="X129" s="1">
        <v>1.2354706</v>
      </c>
      <c r="Y129" s="1">
        <v>28.963999999999999</v>
      </c>
      <c r="Z129" s="4">
        <f t="shared" si="6"/>
        <v>6.4666666666666664E-2</v>
      </c>
      <c r="AA129" s="4">
        <f t="shared" si="7"/>
        <v>-22.707999999999998</v>
      </c>
      <c r="AB129" s="14">
        <f t="shared" si="16"/>
        <v>29.0130321015432</v>
      </c>
      <c r="AC129" s="9">
        <f t="shared" si="17"/>
        <v>29.063694439725502</v>
      </c>
      <c r="AD129" s="10">
        <f t="shared" si="18"/>
        <v>43.996503047539072</v>
      </c>
      <c r="AE129" s="25">
        <f t="shared" si="19"/>
        <v>29.214355855005902</v>
      </c>
    </row>
    <row r="130" spans="1:31" x14ac:dyDescent="0.2">
      <c r="A130" s="1" t="s">
        <v>627</v>
      </c>
      <c r="B130" s="1" t="s">
        <v>717</v>
      </c>
      <c r="C130" s="1" t="s">
        <v>718</v>
      </c>
      <c r="D130" s="1">
        <v>128</v>
      </c>
      <c r="E130" s="1" t="s">
        <v>33</v>
      </c>
      <c r="F130" s="1" t="s">
        <v>719</v>
      </c>
      <c r="G130" s="1" t="s">
        <v>129</v>
      </c>
      <c r="H130" s="1" t="s">
        <v>298</v>
      </c>
      <c r="I130" s="1" t="s">
        <v>36</v>
      </c>
      <c r="J130" s="1" t="s">
        <v>130</v>
      </c>
      <c r="K130" s="1">
        <v>4</v>
      </c>
      <c r="L130" s="1">
        <v>271.60000000000002</v>
      </c>
      <c r="M130" s="1">
        <v>289.60000000000002</v>
      </c>
      <c r="N130" s="1">
        <v>69.599999999999994</v>
      </c>
      <c r="O130" s="1">
        <v>1.1559999999999999</v>
      </c>
      <c r="P130" s="1">
        <v>44.220867599999998</v>
      </c>
      <c r="Q130" s="1">
        <v>3355</v>
      </c>
      <c r="R130" s="1">
        <v>4194</v>
      </c>
      <c r="S130" s="1">
        <v>4765</v>
      </c>
      <c r="T130" s="1" t="s">
        <v>48</v>
      </c>
      <c r="U130" s="1" t="s">
        <v>82</v>
      </c>
      <c r="V130" s="1">
        <v>68.028999999999996</v>
      </c>
      <c r="W130" s="1">
        <v>69.162000000000006</v>
      </c>
      <c r="X130" s="1">
        <v>1.2391000999999999</v>
      </c>
      <c r="Y130" s="1">
        <v>32.167000000000002</v>
      </c>
      <c r="Z130" s="4">
        <f t="shared" si="6"/>
        <v>6.4666666666666664E-2</v>
      </c>
      <c r="AA130" s="4">
        <f t="shared" si="7"/>
        <v>-22.707999999999998</v>
      </c>
      <c r="AB130" s="14">
        <f t="shared" si="16"/>
        <v>32.218356299326558</v>
      </c>
      <c r="AC130" s="9">
        <f t="shared" si="17"/>
        <v>32.262678480320282</v>
      </c>
      <c r="AD130" s="10">
        <f t="shared" si="18"/>
        <v>44.364525699024476</v>
      </c>
      <c r="AE130" s="25">
        <f t="shared" si="19"/>
        <v>32.345822300505553</v>
      </c>
    </row>
    <row r="131" spans="1:31" x14ac:dyDescent="0.2">
      <c r="A131" s="1" t="s">
        <v>627</v>
      </c>
      <c r="B131" s="1" t="s">
        <v>720</v>
      </c>
      <c r="C131" s="1" t="s">
        <v>721</v>
      </c>
      <c r="D131" s="1">
        <v>129</v>
      </c>
      <c r="E131" s="1" t="s">
        <v>33</v>
      </c>
      <c r="F131" s="1" t="s">
        <v>722</v>
      </c>
      <c r="G131" s="1" t="s">
        <v>131</v>
      </c>
      <c r="H131" s="1" t="s">
        <v>298</v>
      </c>
      <c r="I131" s="1" t="s">
        <v>36</v>
      </c>
      <c r="J131" s="1" t="s">
        <v>132</v>
      </c>
      <c r="K131" s="1">
        <v>4</v>
      </c>
      <c r="L131" s="1">
        <v>271.5</v>
      </c>
      <c r="M131" s="1">
        <v>290.10000000000002</v>
      </c>
      <c r="N131" s="1">
        <v>68.900000000000006</v>
      </c>
      <c r="O131" s="1">
        <v>1.2729999999999999</v>
      </c>
      <c r="P131" s="1">
        <v>35.968795399999998</v>
      </c>
      <c r="Q131" s="1">
        <v>3016</v>
      </c>
      <c r="R131" s="1">
        <v>4306</v>
      </c>
      <c r="S131" s="1">
        <v>4284</v>
      </c>
      <c r="T131" s="1" t="s">
        <v>48</v>
      </c>
      <c r="U131" s="1" t="s">
        <v>76</v>
      </c>
      <c r="V131" s="1">
        <v>60.847999999999999</v>
      </c>
      <c r="W131" s="1">
        <v>61.97</v>
      </c>
      <c r="X131" s="1">
        <v>1.4167204</v>
      </c>
      <c r="Y131" s="1">
        <v>190.53</v>
      </c>
      <c r="Z131" s="4">
        <f t="shared" si="6"/>
        <v>6.4666666666666664E-2</v>
      </c>
      <c r="AA131" s="4">
        <f t="shared" si="7"/>
        <v>-22.707999999999998</v>
      </c>
      <c r="AB131" s="14">
        <f t="shared" si="16"/>
        <v>190.75274963923411</v>
      </c>
      <c r="AC131" s="9">
        <f t="shared" si="17"/>
        <v>190.84512072486456</v>
      </c>
      <c r="AD131" s="10">
        <f t="shared" si="18"/>
        <v>36.182773922598393</v>
      </c>
      <c r="AE131" s="25">
        <f t="shared" si="19"/>
        <v>187.58123155307763</v>
      </c>
    </row>
    <row r="132" spans="1:31" x14ac:dyDescent="0.2">
      <c r="A132" s="1" t="s">
        <v>627</v>
      </c>
      <c r="B132" s="1" t="s">
        <v>723</v>
      </c>
      <c r="C132" s="1" t="s">
        <v>724</v>
      </c>
      <c r="D132" s="1">
        <v>130</v>
      </c>
      <c r="E132" s="1" t="s">
        <v>33</v>
      </c>
      <c r="F132" s="1" t="s">
        <v>725</v>
      </c>
      <c r="G132" s="1" t="s">
        <v>133</v>
      </c>
      <c r="H132" s="1" t="s">
        <v>298</v>
      </c>
      <c r="I132" s="1" t="s">
        <v>36</v>
      </c>
      <c r="J132" s="1" t="s">
        <v>134</v>
      </c>
      <c r="K132" s="1">
        <v>4</v>
      </c>
      <c r="L132" s="1">
        <v>271.39999999999998</v>
      </c>
      <c r="M132" s="1">
        <v>290.39999999999998</v>
      </c>
      <c r="N132" s="1">
        <v>68.900000000000006</v>
      </c>
      <c r="O132" s="1">
        <v>1.1870000000000001</v>
      </c>
      <c r="P132" s="1">
        <v>38.316077</v>
      </c>
      <c r="Q132" s="1">
        <v>3002</v>
      </c>
      <c r="R132" s="1">
        <v>3584</v>
      </c>
      <c r="S132" s="1">
        <v>4265</v>
      </c>
      <c r="T132" s="1" t="s">
        <v>48</v>
      </c>
      <c r="U132" s="1" t="s">
        <v>82</v>
      </c>
      <c r="V132" s="1">
        <v>60.579000000000001</v>
      </c>
      <c r="W132" s="1">
        <v>61.555999999999997</v>
      </c>
      <c r="X132" s="1">
        <v>1.1852965</v>
      </c>
      <c r="Y132" s="1">
        <v>-15.859</v>
      </c>
      <c r="Z132" s="4">
        <f t="shared" ref="Z132:Z151" si="20">AVERAGE($W$3,$W$4,$W$49,$W$98)</f>
        <v>6.4666666666666664E-2</v>
      </c>
      <c r="AA132" s="4">
        <f t="shared" ref="AA132:AA151" si="21">AVERAGE($Y$3,$Y$4,$Y$49,$Y$98)</f>
        <v>-22.707999999999998</v>
      </c>
      <c r="AB132" s="14">
        <f t="shared" si="16"/>
        <v>-15.851797326452509</v>
      </c>
      <c r="AC132" s="9">
        <f t="shared" si="17"/>
        <v>-15.756660355599664</v>
      </c>
      <c r="AD132" s="10">
        <f t="shared" si="18"/>
        <v>38.550897726673952</v>
      </c>
      <c r="AE132" s="25">
        <f t="shared" si="19"/>
        <v>-14.660022802680274</v>
      </c>
    </row>
    <row r="133" spans="1:31" x14ac:dyDescent="0.2">
      <c r="A133" s="1" t="s">
        <v>627</v>
      </c>
      <c r="B133" s="1" t="s">
        <v>726</v>
      </c>
      <c r="C133" s="1" t="s">
        <v>727</v>
      </c>
      <c r="D133" s="1">
        <v>131</v>
      </c>
      <c r="E133" s="1" t="s">
        <v>33</v>
      </c>
      <c r="F133" s="1" t="s">
        <v>728</v>
      </c>
      <c r="G133" s="1" t="s">
        <v>135</v>
      </c>
      <c r="H133" s="1" t="s">
        <v>298</v>
      </c>
      <c r="I133" s="1" t="s">
        <v>36</v>
      </c>
      <c r="J133" s="1" t="s">
        <v>136</v>
      </c>
      <c r="K133" s="1">
        <v>4</v>
      </c>
      <c r="L133" s="1">
        <v>271.39999999999998</v>
      </c>
      <c r="M133" s="1">
        <v>288.39999999999998</v>
      </c>
      <c r="N133" s="1">
        <v>70.099999999999994</v>
      </c>
      <c r="O133" s="1">
        <v>1.4990000000000001</v>
      </c>
      <c r="P133" s="1">
        <v>38.783067899999999</v>
      </c>
      <c r="Q133" s="1">
        <v>3795</v>
      </c>
      <c r="R133" s="1">
        <v>4544</v>
      </c>
      <c r="S133" s="1">
        <v>5386</v>
      </c>
      <c r="T133" s="1" t="s">
        <v>48</v>
      </c>
      <c r="U133" s="1" t="s">
        <v>76</v>
      </c>
      <c r="V133" s="1">
        <v>77.381</v>
      </c>
      <c r="W133" s="1">
        <v>78.629000000000005</v>
      </c>
      <c r="X133" s="1">
        <v>1.1850938</v>
      </c>
      <c r="Y133" s="1">
        <v>-16.003</v>
      </c>
      <c r="Z133" s="4">
        <f t="shared" si="20"/>
        <v>6.4666666666666664E-2</v>
      </c>
      <c r="AA133" s="4">
        <f t="shared" si="21"/>
        <v>-22.707999999999998</v>
      </c>
      <c r="AB133" s="14">
        <f t="shared" si="16"/>
        <v>-15.997481083443292</v>
      </c>
      <c r="AC133" s="9">
        <f t="shared" si="17"/>
        <v>-16.016406814045183</v>
      </c>
      <c r="AD133" s="10">
        <f t="shared" si="18"/>
        <v>38.801077449996974</v>
      </c>
      <c r="AE133" s="25">
        <f t="shared" si="19"/>
        <v>-14.914287065533015</v>
      </c>
    </row>
    <row r="134" spans="1:31" x14ac:dyDescent="0.2">
      <c r="A134" s="1" t="s">
        <v>627</v>
      </c>
      <c r="B134" s="1" t="s">
        <v>729</v>
      </c>
      <c r="C134" s="1" t="s">
        <v>730</v>
      </c>
      <c r="D134" s="1">
        <v>132</v>
      </c>
      <c r="E134" s="1" t="s">
        <v>33</v>
      </c>
      <c r="F134" s="1" t="s">
        <v>731</v>
      </c>
      <c r="G134" s="1" t="s">
        <v>137</v>
      </c>
      <c r="H134" s="1" t="s">
        <v>298</v>
      </c>
      <c r="I134" s="1" t="s">
        <v>36</v>
      </c>
      <c r="J134" s="1" t="s">
        <v>138</v>
      </c>
      <c r="K134" s="1">
        <v>4</v>
      </c>
      <c r="L134" s="1">
        <v>271.3</v>
      </c>
      <c r="M134" s="1">
        <v>289.5</v>
      </c>
      <c r="N134" s="1">
        <v>69.400000000000006</v>
      </c>
      <c r="O134" s="1">
        <v>1.079</v>
      </c>
      <c r="P134" s="1">
        <v>45.132525600000001</v>
      </c>
      <c r="Q134" s="1">
        <v>3208</v>
      </c>
      <c r="R134" s="1">
        <v>3877</v>
      </c>
      <c r="S134" s="1">
        <v>4556</v>
      </c>
      <c r="T134" s="1" t="s">
        <v>48</v>
      </c>
      <c r="U134" s="1" t="s">
        <v>82</v>
      </c>
      <c r="V134" s="1">
        <v>64.841999999999999</v>
      </c>
      <c r="W134" s="1">
        <v>65.896000000000001</v>
      </c>
      <c r="X134" s="1">
        <v>1.1982577999999999</v>
      </c>
      <c r="Y134" s="1">
        <v>-4.3220000000000001</v>
      </c>
      <c r="Z134" s="4">
        <f t="shared" si="20"/>
        <v>6.4666666666666664E-2</v>
      </c>
      <c r="AA134" s="4">
        <f t="shared" si="21"/>
        <v>-22.707999999999998</v>
      </c>
      <c r="AB134" s="14">
        <f t="shared" si="16"/>
        <v>-4.3039392791679747</v>
      </c>
      <c r="AC134" s="9">
        <f t="shared" si="17"/>
        <v>-4.23779733697521</v>
      </c>
      <c r="AD134" s="10">
        <f t="shared" si="18"/>
        <v>45.331570140803329</v>
      </c>
      <c r="AE134" s="25">
        <f t="shared" si="19"/>
        <v>-3.3842763233628124</v>
      </c>
    </row>
    <row r="135" spans="1:31" x14ac:dyDescent="0.2">
      <c r="A135" s="1" t="s">
        <v>627</v>
      </c>
      <c r="B135" s="1" t="s">
        <v>732</v>
      </c>
      <c r="C135" s="1" t="s">
        <v>733</v>
      </c>
      <c r="D135" s="1">
        <v>133</v>
      </c>
      <c r="E135" s="1" t="s">
        <v>33</v>
      </c>
      <c r="F135" s="1" t="s">
        <v>734</v>
      </c>
      <c r="G135" s="1" t="s">
        <v>139</v>
      </c>
      <c r="H135" s="1" t="s">
        <v>298</v>
      </c>
      <c r="I135" s="1" t="s">
        <v>36</v>
      </c>
      <c r="J135" s="1" t="s">
        <v>140</v>
      </c>
      <c r="K135" s="1">
        <v>4</v>
      </c>
      <c r="L135" s="1">
        <v>271.5</v>
      </c>
      <c r="M135" s="1">
        <v>287.5</v>
      </c>
      <c r="N135" s="1">
        <v>70.900000000000006</v>
      </c>
      <c r="O135" s="1">
        <v>1.429</v>
      </c>
      <c r="P135" s="1">
        <v>44.732088500000003</v>
      </c>
      <c r="Q135" s="1">
        <v>4148</v>
      </c>
      <c r="R135" s="1">
        <v>5026</v>
      </c>
      <c r="S135" s="1">
        <v>5883</v>
      </c>
      <c r="T135" s="1" t="s">
        <v>48</v>
      </c>
      <c r="U135" s="1" t="s">
        <v>82</v>
      </c>
      <c r="V135" s="1">
        <v>85.054000000000002</v>
      </c>
      <c r="W135" s="1">
        <v>86.435000000000002</v>
      </c>
      <c r="X135" s="1">
        <v>1.1979579</v>
      </c>
      <c r="Y135" s="1">
        <v>-4.4429999999999996</v>
      </c>
      <c r="Z135" s="4">
        <f t="shared" si="20"/>
        <v>6.4666666666666664E-2</v>
      </c>
      <c r="AA135" s="4">
        <f t="shared" si="21"/>
        <v>-22.707999999999998</v>
      </c>
      <c r="AB135" s="14">
        <f t="shared" si="16"/>
        <v>-4.4293247411341081</v>
      </c>
      <c r="AC135" s="9">
        <f t="shared" si="17"/>
        <v>-4.5004014380310675</v>
      </c>
      <c r="AD135" s="10">
        <f t="shared" si="18"/>
        <v>44.670107603472978</v>
      </c>
      <c r="AE135" s="25">
        <f t="shared" si="19"/>
        <v>-3.6413379155657304</v>
      </c>
    </row>
    <row r="136" spans="1:31" x14ac:dyDescent="0.2">
      <c r="A136" s="1" t="s">
        <v>627</v>
      </c>
      <c r="B136" s="1" t="s">
        <v>735</v>
      </c>
      <c r="C136" s="1" t="s">
        <v>736</v>
      </c>
      <c r="D136" s="1">
        <v>134</v>
      </c>
      <c r="E136" s="1" t="s">
        <v>33</v>
      </c>
      <c r="F136" s="1" t="s">
        <v>737</v>
      </c>
      <c r="G136" s="1" t="s">
        <v>141</v>
      </c>
      <c r="H136" s="1" t="s">
        <v>298</v>
      </c>
      <c r="I136" s="1" t="s">
        <v>36</v>
      </c>
      <c r="J136" s="1" t="s">
        <v>142</v>
      </c>
      <c r="K136" s="1">
        <v>4</v>
      </c>
      <c r="L136" s="1">
        <v>272.3</v>
      </c>
      <c r="M136" s="1">
        <v>287</v>
      </c>
      <c r="N136" s="1">
        <v>71.3</v>
      </c>
      <c r="O136" s="1">
        <v>1.81</v>
      </c>
      <c r="P136" s="1">
        <v>40.345633599999999</v>
      </c>
      <c r="Q136" s="1">
        <v>4731</v>
      </c>
      <c r="R136" s="1">
        <v>6289</v>
      </c>
      <c r="S136" s="1">
        <v>6711</v>
      </c>
      <c r="T136" s="1" t="s">
        <v>41</v>
      </c>
      <c r="U136" s="1" t="s">
        <v>82</v>
      </c>
      <c r="V136" s="1">
        <v>97.031999999999996</v>
      </c>
      <c r="W136" s="1">
        <v>98.716999999999999</v>
      </c>
      <c r="X136" s="1">
        <v>1.3103775</v>
      </c>
      <c r="Y136" s="1">
        <v>95.837000000000003</v>
      </c>
      <c r="Z136" s="4">
        <f t="shared" si="20"/>
        <v>6.4666666666666664E-2</v>
      </c>
      <c r="AA136" s="4">
        <f t="shared" si="21"/>
        <v>-22.707999999999998</v>
      </c>
      <c r="AB136" s="14">
        <f t="shared" si="16"/>
        <v>95.914706322202221</v>
      </c>
      <c r="AC136" s="9">
        <f t="shared" si="17"/>
        <v>95.761575030373677</v>
      </c>
      <c r="AD136" s="10">
        <f t="shared" si="18"/>
        <v>40.196685058140318</v>
      </c>
      <c r="AE136" s="25">
        <f t="shared" si="19"/>
        <v>94.504514356929576</v>
      </c>
    </row>
    <row r="137" spans="1:31" x14ac:dyDescent="0.2">
      <c r="A137" s="1" t="s">
        <v>627</v>
      </c>
      <c r="B137" s="1" t="s">
        <v>738</v>
      </c>
      <c r="C137" s="1" t="s">
        <v>739</v>
      </c>
      <c r="D137" s="1">
        <v>135</v>
      </c>
      <c r="E137" s="1" t="s">
        <v>33</v>
      </c>
      <c r="F137" s="1" t="s">
        <v>740</v>
      </c>
      <c r="G137" s="1" t="s">
        <v>143</v>
      </c>
      <c r="H137" s="1" t="s">
        <v>298</v>
      </c>
      <c r="I137" s="1" t="s">
        <v>36</v>
      </c>
      <c r="J137" s="1" t="s">
        <v>144</v>
      </c>
      <c r="K137" s="1">
        <v>4</v>
      </c>
      <c r="L137" s="1">
        <v>271.60000000000002</v>
      </c>
      <c r="M137" s="1">
        <v>286.89999999999998</v>
      </c>
      <c r="N137" s="1">
        <v>71.599999999999994</v>
      </c>
      <c r="O137" s="1">
        <v>0.59299999999999997</v>
      </c>
      <c r="P137" s="1">
        <v>120.3682221</v>
      </c>
      <c r="Q137" s="1">
        <v>4595</v>
      </c>
      <c r="R137" s="1">
        <v>8458</v>
      </c>
      <c r="S137" s="1">
        <v>6524</v>
      </c>
      <c r="T137" s="1" t="s">
        <v>41</v>
      </c>
      <c r="U137" s="1" t="s">
        <v>82</v>
      </c>
      <c r="V137" s="1">
        <v>94.379000000000005</v>
      </c>
      <c r="W137" s="1">
        <v>96.495000000000005</v>
      </c>
      <c r="X137" s="1">
        <v>1.8151151999999999</v>
      </c>
      <c r="Y137" s="1">
        <v>546.01199999999994</v>
      </c>
      <c r="Z137" s="4">
        <f t="shared" si="20"/>
        <v>6.4666666666666664E-2</v>
      </c>
      <c r="AA137" s="4">
        <f t="shared" si="21"/>
        <v>-22.707999999999998</v>
      </c>
      <c r="AB137" s="14">
        <f t="shared" si="16"/>
        <v>546.39338649318495</v>
      </c>
      <c r="AC137" s="9">
        <f t="shared" si="17"/>
        <v>546.25510012155974</v>
      </c>
      <c r="AD137" s="10">
        <f t="shared" si="18"/>
        <v>119.9693079243031</v>
      </c>
      <c r="AE137" s="25">
        <f t="shared" si="19"/>
        <v>535.48994593026646</v>
      </c>
    </row>
    <row r="138" spans="1:31" x14ac:dyDescent="0.2">
      <c r="A138" s="1" t="s">
        <v>627</v>
      </c>
      <c r="B138" s="1" t="s">
        <v>741</v>
      </c>
      <c r="C138" s="1" t="s">
        <v>742</v>
      </c>
      <c r="D138" s="1">
        <v>136</v>
      </c>
      <c r="E138" s="1" t="s">
        <v>33</v>
      </c>
      <c r="F138" s="1" t="s">
        <v>50</v>
      </c>
      <c r="G138" s="1" t="s">
        <v>145</v>
      </c>
      <c r="H138" s="1" t="s">
        <v>298</v>
      </c>
      <c r="I138" s="1" t="s">
        <v>36</v>
      </c>
      <c r="J138" s="1" t="s">
        <v>146</v>
      </c>
      <c r="K138" s="1">
        <v>4</v>
      </c>
      <c r="L138" s="1">
        <v>271.5</v>
      </c>
      <c r="M138" s="1">
        <v>292.60000000000002</v>
      </c>
      <c r="N138" s="1">
        <v>66.400000000000006</v>
      </c>
      <c r="O138" s="1">
        <v>0.74099999999999999</v>
      </c>
      <c r="P138" s="1">
        <v>40.103901499999999</v>
      </c>
      <c r="Q138" s="1">
        <v>1974</v>
      </c>
      <c r="R138" s="1">
        <v>2332</v>
      </c>
      <c r="S138" s="1">
        <v>2809</v>
      </c>
      <c r="T138" s="1" t="s">
        <v>41</v>
      </c>
      <c r="U138" s="1" t="s">
        <v>55</v>
      </c>
      <c r="V138" s="1">
        <v>39.651000000000003</v>
      </c>
      <c r="W138" s="1">
        <v>40.286999999999999</v>
      </c>
      <c r="X138" s="1">
        <v>1.1759554000000001</v>
      </c>
      <c r="Y138" s="1">
        <v>-24.213000000000001</v>
      </c>
      <c r="Z138" s="4">
        <f t="shared" si="20"/>
        <v>6.4666666666666664E-2</v>
      </c>
      <c r="AA138" s="4">
        <f t="shared" si="21"/>
        <v>-22.707999999999998</v>
      </c>
      <c r="AB138" s="14">
        <f t="shared" si="16"/>
        <v>-24.215419634199908</v>
      </c>
      <c r="AC138" s="9">
        <f t="shared" si="17"/>
        <v>-23.978186980266127</v>
      </c>
      <c r="AD138" s="10">
        <f t="shared" si="18"/>
        <v>40.902534641504509</v>
      </c>
      <c r="AE138" s="25">
        <f t="shared" si="19"/>
        <v>-22.708026302922267</v>
      </c>
    </row>
    <row r="139" spans="1:31" x14ac:dyDescent="0.2">
      <c r="A139" s="1" t="s">
        <v>627</v>
      </c>
      <c r="B139" s="1" t="s">
        <v>744</v>
      </c>
      <c r="C139" s="1" t="s">
        <v>745</v>
      </c>
      <c r="D139" s="1">
        <v>137</v>
      </c>
      <c r="E139" s="1" t="s">
        <v>33</v>
      </c>
      <c r="F139" s="1" t="s">
        <v>34</v>
      </c>
      <c r="G139" s="1" t="s">
        <v>147</v>
      </c>
      <c r="H139" s="1" t="s">
        <v>298</v>
      </c>
      <c r="I139" s="1" t="s">
        <v>36</v>
      </c>
      <c r="J139" s="1" t="s">
        <v>148</v>
      </c>
      <c r="K139" s="1">
        <v>3</v>
      </c>
      <c r="L139" s="1">
        <v>281.7</v>
      </c>
      <c r="M139" s="1">
        <v>298.7</v>
      </c>
      <c r="N139" s="1">
        <v>29.2</v>
      </c>
      <c r="O139" s="1">
        <v>1</v>
      </c>
      <c r="P139" s="1">
        <v>-1.9824E-3</v>
      </c>
      <c r="Q139" s="1">
        <v>11</v>
      </c>
      <c r="R139" s="1">
        <v>13</v>
      </c>
      <c r="S139" s="1">
        <v>16</v>
      </c>
      <c r="T139" s="1" t="s">
        <v>48</v>
      </c>
      <c r="U139" s="1" t="s">
        <v>82</v>
      </c>
      <c r="V139" s="1">
        <v>0.189</v>
      </c>
      <c r="W139" s="1">
        <v>0.192</v>
      </c>
      <c r="X139" s="1">
        <v>1.1778096</v>
      </c>
      <c r="Y139" s="1">
        <v>-23.209</v>
      </c>
      <c r="Z139" s="4">
        <f t="shared" si="20"/>
        <v>6.4666666666666664E-2</v>
      </c>
      <c r="AA139" s="4">
        <f t="shared" si="21"/>
        <v>-22.707999999999998</v>
      </c>
      <c r="AB139" s="14">
        <f t="shared" si="16"/>
        <v>-23.463434554973816</v>
      </c>
      <c r="AC139" s="9">
        <f t="shared" si="17"/>
        <v>-22.958331930043276</v>
      </c>
      <c r="AD139" s="10">
        <f t="shared" si="18"/>
        <v>1.1812519413071825</v>
      </c>
      <c r="AE139" s="25">
        <f t="shared" si="19"/>
        <v>-21.709696261721927</v>
      </c>
    </row>
    <row r="140" spans="1:31" x14ac:dyDescent="0.2">
      <c r="A140" s="1" t="s">
        <v>627</v>
      </c>
      <c r="B140" s="1" t="s">
        <v>746</v>
      </c>
      <c r="C140" s="1" t="s">
        <v>747</v>
      </c>
      <c r="D140" s="1">
        <v>138</v>
      </c>
      <c r="E140" s="1" t="s">
        <v>33</v>
      </c>
      <c r="F140" s="1" t="s">
        <v>68</v>
      </c>
      <c r="G140" s="1" t="s">
        <v>149</v>
      </c>
      <c r="H140" s="1" t="s">
        <v>298</v>
      </c>
      <c r="I140" s="1" t="s">
        <v>36</v>
      </c>
      <c r="J140" s="1" t="s">
        <v>150</v>
      </c>
      <c r="K140" s="1">
        <v>4</v>
      </c>
      <c r="L140" s="1">
        <v>271.3</v>
      </c>
      <c r="M140" s="1">
        <v>286.89999999999998</v>
      </c>
      <c r="N140" s="1">
        <v>71.3</v>
      </c>
      <c r="O140" s="1">
        <v>1.365</v>
      </c>
      <c r="P140" s="1">
        <v>49.738972799999999</v>
      </c>
      <c r="Q140" s="1">
        <v>4386</v>
      </c>
      <c r="R140" s="1">
        <v>5256</v>
      </c>
      <c r="S140" s="1">
        <v>6222</v>
      </c>
      <c r="T140" s="1" t="s">
        <v>340</v>
      </c>
      <c r="U140" s="1" t="s">
        <v>301</v>
      </c>
      <c r="V140" s="1">
        <v>90.338999999999999</v>
      </c>
      <c r="W140" s="1">
        <v>91.793999999999997</v>
      </c>
      <c r="X140" s="1">
        <v>1.1836203000000001</v>
      </c>
      <c r="Y140" s="1">
        <v>-17.231000000000002</v>
      </c>
      <c r="Z140" s="4">
        <f t="shared" si="20"/>
        <v>6.4666666666666664E-2</v>
      </c>
      <c r="AA140" s="4">
        <f t="shared" si="21"/>
        <v>-22.707999999999998</v>
      </c>
      <c r="AB140" s="14">
        <f t="shared" si="16"/>
        <v>-17.227138865066792</v>
      </c>
      <c r="AC140" s="9">
        <f t="shared" si="17"/>
        <v>-17.33401840956499</v>
      </c>
      <c r="AD140" s="10">
        <f t="shared" si="18"/>
        <v>49.616628531565979</v>
      </c>
      <c r="AE140" s="25">
        <f t="shared" si="19"/>
        <v>-16.204089217470102</v>
      </c>
    </row>
    <row r="141" spans="1:31" x14ac:dyDescent="0.2">
      <c r="A141" s="1" t="s">
        <v>627</v>
      </c>
      <c r="B141" s="1" t="s">
        <v>748</v>
      </c>
      <c r="C141" s="1" t="s">
        <v>749</v>
      </c>
      <c r="D141" s="1">
        <v>139</v>
      </c>
      <c r="E141" s="1" t="s">
        <v>33</v>
      </c>
      <c r="F141" s="1" t="s">
        <v>750</v>
      </c>
      <c r="G141" s="1" t="s">
        <v>151</v>
      </c>
      <c r="H141" s="1" t="s">
        <v>298</v>
      </c>
      <c r="I141" s="1" t="s">
        <v>36</v>
      </c>
      <c r="J141" s="1" t="s">
        <v>152</v>
      </c>
      <c r="K141" s="1">
        <v>4</v>
      </c>
      <c r="L141" s="1">
        <v>271.89999999999998</v>
      </c>
      <c r="M141" s="1">
        <v>291.5</v>
      </c>
      <c r="N141" s="1">
        <v>67.900000000000006</v>
      </c>
      <c r="O141" s="1">
        <v>1.218</v>
      </c>
      <c r="P141" s="1">
        <v>31.886380899999999</v>
      </c>
      <c r="Q141" s="1">
        <v>2575</v>
      </c>
      <c r="R141" s="1">
        <v>3088</v>
      </c>
      <c r="S141" s="1">
        <v>3662</v>
      </c>
      <c r="T141" s="1" t="s">
        <v>41</v>
      </c>
      <c r="U141" s="1" t="s">
        <v>82</v>
      </c>
      <c r="V141" s="1">
        <v>51.755000000000003</v>
      </c>
      <c r="W141" s="1">
        <v>52.593000000000004</v>
      </c>
      <c r="X141" s="1">
        <v>1.1909103999999999</v>
      </c>
      <c r="Y141" s="1">
        <v>-10.929</v>
      </c>
      <c r="Z141" s="4">
        <f t="shared" si="20"/>
        <v>6.4666666666666664E-2</v>
      </c>
      <c r="AA141" s="4">
        <f t="shared" si="21"/>
        <v>-22.707999999999998</v>
      </c>
      <c r="AB141" s="14">
        <f t="shared" si="16"/>
        <v>-10.914499089380335</v>
      </c>
      <c r="AC141" s="9">
        <f t="shared" si="17"/>
        <v>-10.759481371550464</v>
      </c>
      <c r="AD141" s="10">
        <f t="shared" si="18"/>
        <v>32.223833716406226</v>
      </c>
      <c r="AE141" s="25">
        <f t="shared" si="19"/>
        <v>-9.7683140251033063</v>
      </c>
    </row>
    <row r="142" spans="1:31" x14ac:dyDescent="0.2">
      <c r="A142" s="1" t="s">
        <v>627</v>
      </c>
      <c r="B142" s="1" t="s">
        <v>751</v>
      </c>
      <c r="C142" s="1" t="s">
        <v>752</v>
      </c>
      <c r="D142" s="1">
        <v>140</v>
      </c>
      <c r="E142" s="1" t="s">
        <v>33</v>
      </c>
      <c r="F142" s="1" t="s">
        <v>753</v>
      </c>
      <c r="G142" s="1" t="s">
        <v>153</v>
      </c>
      <c r="H142" s="1" t="s">
        <v>298</v>
      </c>
      <c r="I142" s="1" t="s">
        <v>36</v>
      </c>
      <c r="J142" s="1" t="s">
        <v>154</v>
      </c>
      <c r="K142" s="1">
        <v>4</v>
      </c>
      <c r="L142" s="1">
        <v>271.60000000000002</v>
      </c>
      <c r="M142" s="1">
        <v>289.10000000000002</v>
      </c>
      <c r="N142" s="1">
        <v>69.599999999999994</v>
      </c>
      <c r="O142" s="1">
        <v>1.389</v>
      </c>
      <c r="P142" s="1">
        <v>38.0206971</v>
      </c>
      <c r="Q142" s="1">
        <v>3462</v>
      </c>
      <c r="R142" s="1">
        <v>4570</v>
      </c>
      <c r="S142" s="1">
        <v>4918</v>
      </c>
      <c r="T142" s="1" t="s">
        <v>48</v>
      </c>
      <c r="U142" s="1" t="s">
        <v>76</v>
      </c>
      <c r="V142" s="1">
        <v>70.225999999999999</v>
      </c>
      <c r="W142" s="1">
        <v>71.444000000000003</v>
      </c>
      <c r="X142" s="1">
        <v>1.3070329999999999</v>
      </c>
      <c r="Y142" s="1">
        <v>92.728999999999999</v>
      </c>
      <c r="Z142" s="4">
        <f t="shared" si="20"/>
        <v>6.4666666666666664E-2</v>
      </c>
      <c r="AA142" s="4">
        <f t="shared" si="21"/>
        <v>-22.707999999999998</v>
      </c>
      <c r="AB142" s="14">
        <f t="shared" si="16"/>
        <v>92.833581055207375</v>
      </c>
      <c r="AC142" s="9">
        <f t="shared" si="17"/>
        <v>92.862657463066938</v>
      </c>
      <c r="AD142" s="10">
        <f t="shared" si="18"/>
        <v>38.116040196246708</v>
      </c>
      <c r="AE142" s="25">
        <f t="shared" si="19"/>
        <v>91.666781196934608</v>
      </c>
    </row>
    <row r="143" spans="1:31" x14ac:dyDescent="0.2">
      <c r="A143" s="1" t="s">
        <v>627</v>
      </c>
      <c r="B143" s="1" t="s">
        <v>754</v>
      </c>
      <c r="C143" s="1" t="s">
        <v>755</v>
      </c>
      <c r="D143" s="1">
        <v>141</v>
      </c>
      <c r="E143" s="1" t="s">
        <v>33</v>
      </c>
      <c r="F143" s="1" t="s">
        <v>756</v>
      </c>
      <c r="G143" s="1" t="s">
        <v>156</v>
      </c>
      <c r="H143" s="1" t="s">
        <v>298</v>
      </c>
      <c r="I143" s="1" t="s">
        <v>36</v>
      </c>
      <c r="J143" s="1" t="s">
        <v>157</v>
      </c>
      <c r="K143" s="1">
        <v>4</v>
      </c>
      <c r="L143" s="1">
        <v>271.3</v>
      </c>
      <c r="M143" s="1">
        <v>289.89999999999998</v>
      </c>
      <c r="N143" s="1">
        <v>69.099999999999994</v>
      </c>
      <c r="O143" s="1">
        <v>1.08</v>
      </c>
      <c r="P143" s="1">
        <v>44.176998699999999</v>
      </c>
      <c r="Q143" s="1">
        <v>3138</v>
      </c>
      <c r="R143" s="1">
        <v>3748</v>
      </c>
      <c r="S143" s="1">
        <v>4456</v>
      </c>
      <c r="T143" s="1" t="s">
        <v>48</v>
      </c>
      <c r="U143" s="1" t="s">
        <v>82</v>
      </c>
      <c r="V143" s="1">
        <v>63.54</v>
      </c>
      <c r="W143" s="1">
        <v>64.563999999999993</v>
      </c>
      <c r="X143" s="1">
        <v>1.1852984</v>
      </c>
      <c r="Y143" s="1">
        <v>-15.837</v>
      </c>
      <c r="Z143" s="4">
        <f t="shared" si="20"/>
        <v>6.4666666666666664E-2</v>
      </c>
      <c r="AA143" s="4">
        <f t="shared" si="21"/>
        <v>-22.707999999999998</v>
      </c>
      <c r="AB143" s="14">
        <f t="shared" si="16"/>
        <v>-15.830111174275704</v>
      </c>
      <c r="AC143" s="9">
        <f t="shared" si="17"/>
        <v>-15.755070297019525</v>
      </c>
      <c r="AD143" s="10">
        <f t="shared" si="18"/>
        <v>44.393625670019695</v>
      </c>
      <c r="AE143" s="25">
        <f t="shared" si="19"/>
        <v>-14.658466303795974</v>
      </c>
    </row>
    <row r="144" spans="1:31" x14ac:dyDescent="0.2">
      <c r="A144" s="1" t="s">
        <v>627</v>
      </c>
      <c r="B144" s="1" t="s">
        <v>757</v>
      </c>
      <c r="C144" s="1" t="s">
        <v>758</v>
      </c>
      <c r="D144" s="1">
        <v>142</v>
      </c>
      <c r="E144" s="1" t="s">
        <v>33</v>
      </c>
      <c r="F144" s="1" t="s">
        <v>759</v>
      </c>
      <c r="G144" s="1" t="s">
        <v>159</v>
      </c>
      <c r="H144" s="1" t="s">
        <v>298</v>
      </c>
      <c r="I144" s="1" t="s">
        <v>36</v>
      </c>
      <c r="J144" s="1" t="s">
        <v>160</v>
      </c>
      <c r="K144" s="1">
        <v>4</v>
      </c>
      <c r="L144" s="1">
        <v>272.2</v>
      </c>
      <c r="M144" s="1">
        <v>293.3</v>
      </c>
      <c r="N144" s="1">
        <v>66.7</v>
      </c>
      <c r="O144" s="1">
        <v>0.873</v>
      </c>
      <c r="P144" s="1">
        <v>34.231230099999998</v>
      </c>
      <c r="Q144" s="1">
        <v>1981</v>
      </c>
      <c r="R144" s="1">
        <v>2431</v>
      </c>
      <c r="S144" s="1">
        <v>2820</v>
      </c>
      <c r="T144" s="1" t="s">
        <v>48</v>
      </c>
      <c r="U144" s="1" t="s">
        <v>76</v>
      </c>
      <c r="V144" s="1">
        <v>39.854999999999997</v>
      </c>
      <c r="W144" s="1">
        <v>40.512</v>
      </c>
      <c r="X144" s="1">
        <v>1.2215993999999999</v>
      </c>
      <c r="Y144" s="1">
        <v>16.393999999999998</v>
      </c>
      <c r="Z144" s="4">
        <f t="shared" si="20"/>
        <v>6.4666666666666664E-2</v>
      </c>
      <c r="AA144" s="4">
        <f t="shared" si="21"/>
        <v>-22.707999999999998</v>
      </c>
      <c r="AB144" s="14">
        <f t="shared" si="16"/>
        <v>16.456515765357416</v>
      </c>
      <c r="AC144" s="9">
        <f t="shared" si="17"/>
        <v>16.692245220800753</v>
      </c>
      <c r="AD144" s="10">
        <f t="shared" si="18"/>
        <v>34.905191638975211</v>
      </c>
      <c r="AE144" s="25">
        <f t="shared" si="19"/>
        <v>17.104017816538295</v>
      </c>
    </row>
    <row r="145" spans="1:31" x14ac:dyDescent="0.2">
      <c r="A145" s="1" t="s">
        <v>627</v>
      </c>
      <c r="B145" s="1" t="s">
        <v>760</v>
      </c>
      <c r="C145" s="1" t="s">
        <v>761</v>
      </c>
      <c r="D145" s="1">
        <v>143</v>
      </c>
      <c r="E145" s="1" t="s">
        <v>33</v>
      </c>
      <c r="F145" s="1" t="s">
        <v>762</v>
      </c>
      <c r="G145" s="1" t="s">
        <v>161</v>
      </c>
      <c r="H145" s="1" t="s">
        <v>298</v>
      </c>
      <c r="I145" s="1" t="s">
        <v>36</v>
      </c>
      <c r="J145" s="1" t="s">
        <v>162</v>
      </c>
      <c r="K145" s="1">
        <v>4</v>
      </c>
      <c r="L145" s="1">
        <v>272.39999999999998</v>
      </c>
      <c r="M145" s="1">
        <v>291.5</v>
      </c>
      <c r="N145" s="1">
        <v>68.099999999999994</v>
      </c>
      <c r="O145" s="1">
        <v>1.1859999999999999</v>
      </c>
      <c r="P145" s="1">
        <v>34.551465399999998</v>
      </c>
      <c r="Q145" s="1">
        <v>2714</v>
      </c>
      <c r="R145" s="1">
        <v>3970</v>
      </c>
      <c r="S145" s="1">
        <v>3865</v>
      </c>
      <c r="T145" s="1" t="s">
        <v>48</v>
      </c>
      <c r="U145" s="1" t="s">
        <v>76</v>
      </c>
      <c r="V145" s="1">
        <v>54.456000000000003</v>
      </c>
      <c r="W145" s="1">
        <v>55.48</v>
      </c>
      <c r="X145" s="1">
        <v>1.4517015</v>
      </c>
      <c r="Y145" s="1">
        <v>221.631</v>
      </c>
      <c r="Z145" s="4">
        <f t="shared" si="20"/>
        <v>6.4666666666666664E-2</v>
      </c>
      <c r="AA145" s="4">
        <f t="shared" si="21"/>
        <v>-22.707999999999998</v>
      </c>
      <c r="AB145" s="14">
        <f t="shared" si="16"/>
        <v>221.91613026478834</v>
      </c>
      <c r="AC145" s="9">
        <f t="shared" si="17"/>
        <v>222.05186027576531</v>
      </c>
      <c r="AD145" s="10">
        <f t="shared" si="18"/>
        <v>34.861659012690772</v>
      </c>
      <c r="AE145" s="25">
        <f t="shared" si="19"/>
        <v>218.12932324000062</v>
      </c>
    </row>
    <row r="146" spans="1:31" x14ac:dyDescent="0.2">
      <c r="A146" s="1" t="s">
        <v>627</v>
      </c>
      <c r="B146" s="1" t="s">
        <v>763</v>
      </c>
      <c r="C146" s="1" t="s">
        <v>764</v>
      </c>
      <c r="D146" s="1">
        <v>144</v>
      </c>
      <c r="E146" s="1" t="s">
        <v>33</v>
      </c>
      <c r="F146" s="1" t="s">
        <v>765</v>
      </c>
      <c r="G146" s="1" t="s">
        <v>163</v>
      </c>
      <c r="H146" s="1" t="s">
        <v>298</v>
      </c>
      <c r="I146" s="1" t="s">
        <v>36</v>
      </c>
      <c r="J146" s="1" t="s">
        <v>164</v>
      </c>
      <c r="K146" s="1">
        <v>4</v>
      </c>
      <c r="L146" s="1">
        <v>272.10000000000002</v>
      </c>
      <c r="M146" s="1">
        <v>290.7</v>
      </c>
      <c r="N146" s="1">
        <v>69.400000000000006</v>
      </c>
      <c r="O146" s="1">
        <v>1.0669999999999999</v>
      </c>
      <c r="P146" s="1">
        <v>43.640008199999997</v>
      </c>
      <c r="Q146" s="1">
        <v>3055</v>
      </c>
      <c r="R146" s="1">
        <v>3748</v>
      </c>
      <c r="S146" s="1">
        <v>4342</v>
      </c>
      <c r="T146" s="1" t="s">
        <v>48</v>
      </c>
      <c r="U146" s="1" t="s">
        <v>76</v>
      </c>
      <c r="V146" s="1">
        <v>61.997</v>
      </c>
      <c r="W146" s="1">
        <v>63.015999999999998</v>
      </c>
      <c r="X146" s="1">
        <v>1.2171964</v>
      </c>
      <c r="Y146" s="1">
        <v>12.55</v>
      </c>
      <c r="Z146" s="4">
        <f t="shared" si="20"/>
        <v>6.4666666666666664E-2</v>
      </c>
      <c r="AA146" s="4">
        <f t="shared" si="21"/>
        <v>-22.707999999999998</v>
      </c>
      <c r="AB146" s="14">
        <f t="shared" si="16"/>
        <v>12.586218729812449</v>
      </c>
      <c r="AC146" s="9">
        <f t="shared" si="17"/>
        <v>12.671601612682869</v>
      </c>
      <c r="AD146" s="10">
        <f t="shared" si="18"/>
        <v>43.880554169732015</v>
      </c>
      <c r="AE146" s="25">
        <f t="shared" si="19"/>
        <v>13.168233708721086</v>
      </c>
    </row>
    <row r="147" spans="1:31" x14ac:dyDescent="0.2">
      <c r="A147" s="1" t="s">
        <v>627</v>
      </c>
      <c r="B147" s="1" t="s">
        <v>766</v>
      </c>
      <c r="C147" s="1" t="s">
        <v>767</v>
      </c>
      <c r="D147" s="1">
        <v>145</v>
      </c>
      <c r="E147" s="1" t="s">
        <v>33</v>
      </c>
      <c r="F147" s="1" t="s">
        <v>50</v>
      </c>
      <c r="G147" s="1" t="s">
        <v>165</v>
      </c>
      <c r="H147" s="1" t="s">
        <v>298</v>
      </c>
      <c r="I147" s="1" t="s">
        <v>36</v>
      </c>
      <c r="J147" s="1" t="s">
        <v>166</v>
      </c>
      <c r="K147" s="1">
        <v>4</v>
      </c>
      <c r="L147" s="1">
        <v>273.2</v>
      </c>
      <c r="M147" s="1">
        <v>296.89999999999998</v>
      </c>
      <c r="N147" s="1">
        <v>61</v>
      </c>
      <c r="O147" s="1">
        <v>0.26500000000000001</v>
      </c>
      <c r="P147" s="1">
        <v>40.830391200000001</v>
      </c>
      <c r="Q147" s="1">
        <v>725</v>
      </c>
      <c r="R147" s="1">
        <v>853</v>
      </c>
      <c r="S147" s="1">
        <v>1036</v>
      </c>
      <c r="T147" s="1" t="s">
        <v>48</v>
      </c>
      <c r="U147" s="1" t="s">
        <v>76</v>
      </c>
      <c r="V147" s="1">
        <v>14.558999999999999</v>
      </c>
      <c r="W147" s="1">
        <v>14.792</v>
      </c>
      <c r="X147" s="1">
        <v>1.1760018000000001</v>
      </c>
      <c r="Y147" s="1">
        <v>-24.436</v>
      </c>
      <c r="Z147" s="4">
        <f t="shared" si="20"/>
        <v>6.4666666666666664E-2</v>
      </c>
      <c r="AA147" s="4">
        <f t="shared" si="21"/>
        <v>-22.707999999999998</v>
      </c>
      <c r="AB147" s="14">
        <f t="shared" si="16"/>
        <v>-24.443587524331175</v>
      </c>
      <c r="AC147" s="9">
        <f t="shared" si="17"/>
        <v>-24.036025779224872</v>
      </c>
      <c r="AD147" s="10">
        <f t="shared" si="18"/>
        <v>44.481543081992271</v>
      </c>
      <c r="AE147" s="25">
        <f t="shared" si="19"/>
        <v>-22.764644359120396</v>
      </c>
    </row>
    <row r="148" spans="1:31" x14ac:dyDescent="0.2">
      <c r="A148" s="1" t="s">
        <v>627</v>
      </c>
      <c r="B148" s="1" t="s">
        <v>768</v>
      </c>
      <c r="C148" s="1" t="s">
        <v>769</v>
      </c>
      <c r="D148" s="1">
        <v>146</v>
      </c>
      <c r="E148" s="1" t="s">
        <v>33</v>
      </c>
      <c r="F148" s="1" t="s">
        <v>770</v>
      </c>
      <c r="G148" s="1" t="s">
        <v>167</v>
      </c>
      <c r="H148" s="1" t="s">
        <v>298</v>
      </c>
      <c r="I148" s="1" t="s">
        <v>36</v>
      </c>
      <c r="J148" s="1" t="s">
        <v>168</v>
      </c>
      <c r="K148" s="1">
        <v>4</v>
      </c>
      <c r="L148" s="1">
        <v>272</v>
      </c>
      <c r="M148" s="1">
        <v>290.3</v>
      </c>
      <c r="N148" s="1">
        <v>68.8</v>
      </c>
      <c r="O148" s="1">
        <v>1.268</v>
      </c>
      <c r="P148" s="1">
        <v>36.530028000000001</v>
      </c>
      <c r="Q148" s="1">
        <v>3056</v>
      </c>
      <c r="R148" s="1">
        <v>6231</v>
      </c>
      <c r="S148" s="1">
        <v>4354</v>
      </c>
      <c r="T148" s="1" t="s">
        <v>340</v>
      </c>
      <c r="U148" s="1" t="s">
        <v>301</v>
      </c>
      <c r="V148" s="1">
        <v>61.188000000000002</v>
      </c>
      <c r="W148" s="1">
        <v>62.688000000000002</v>
      </c>
      <c r="X148" s="1">
        <v>2.0219448999999998</v>
      </c>
      <c r="Y148" s="1">
        <v>730.16</v>
      </c>
      <c r="Z148" s="4">
        <f t="shared" si="20"/>
        <v>6.4666666666666664E-2</v>
      </c>
      <c r="AA148" s="4">
        <f t="shared" si="21"/>
        <v>-22.707999999999998</v>
      </c>
      <c r="AB148" s="14">
        <f t="shared" si="16"/>
        <v>730.93743328897642</v>
      </c>
      <c r="AC148" s="9">
        <f t="shared" si="17"/>
        <v>731.0250075012018</v>
      </c>
      <c r="AD148" s="10">
        <f t="shared" si="18"/>
        <v>36.736807175520788</v>
      </c>
      <c r="AE148" s="25">
        <f t="shared" si="19"/>
        <v>716.360109005494</v>
      </c>
    </row>
    <row r="149" spans="1:31" x14ac:dyDescent="0.2">
      <c r="A149" s="1" t="s">
        <v>627</v>
      </c>
      <c r="B149" s="1" t="s">
        <v>771</v>
      </c>
      <c r="C149" s="1" t="s">
        <v>772</v>
      </c>
      <c r="D149" s="1">
        <v>147</v>
      </c>
      <c r="E149" s="1" t="s">
        <v>33</v>
      </c>
      <c r="F149" s="1" t="s">
        <v>773</v>
      </c>
      <c r="G149" s="1" t="s">
        <v>169</v>
      </c>
      <c r="H149" s="1" t="s">
        <v>298</v>
      </c>
      <c r="I149" s="1" t="s">
        <v>36</v>
      </c>
      <c r="J149" s="1" t="s">
        <v>170</v>
      </c>
      <c r="K149" s="1">
        <v>4</v>
      </c>
      <c r="L149" s="1">
        <v>271.89999999999998</v>
      </c>
      <c r="M149" s="1">
        <v>289.89999999999998</v>
      </c>
      <c r="N149" s="1">
        <v>70.099999999999994</v>
      </c>
      <c r="O149" s="1">
        <v>1.466</v>
      </c>
      <c r="P149" s="1">
        <v>35.183708199999998</v>
      </c>
      <c r="Q149" s="1">
        <v>3358</v>
      </c>
      <c r="R149" s="1">
        <v>4813</v>
      </c>
      <c r="S149" s="1">
        <v>4775</v>
      </c>
      <c r="T149" s="1" t="s">
        <v>48</v>
      </c>
      <c r="U149" s="1" t="s">
        <v>82</v>
      </c>
      <c r="V149" s="1">
        <v>68.516999999999996</v>
      </c>
      <c r="W149" s="1">
        <v>69.783000000000001</v>
      </c>
      <c r="X149" s="1">
        <v>1.4203926</v>
      </c>
      <c r="Y149" s="1">
        <v>193.786</v>
      </c>
      <c r="Z149" s="4">
        <f t="shared" si="20"/>
        <v>6.4666666666666664E-2</v>
      </c>
      <c r="AA149" s="4">
        <f t="shared" si="21"/>
        <v>-22.707999999999998</v>
      </c>
      <c r="AB149" s="14">
        <f t="shared" si="16"/>
        <v>193.98680722908847</v>
      </c>
      <c r="AC149" s="9">
        <f t="shared" si="17"/>
        <v>194.02698058224857</v>
      </c>
      <c r="AD149" s="10">
        <f t="shared" si="18"/>
        <v>35.290944823281677</v>
      </c>
      <c r="AE149" s="25">
        <f t="shared" si="19"/>
        <v>190.69593523750984</v>
      </c>
    </row>
    <row r="150" spans="1:31" x14ac:dyDescent="0.2">
      <c r="A150" s="1" t="s">
        <v>627</v>
      </c>
      <c r="B150" s="1" t="s">
        <v>774</v>
      </c>
      <c r="C150" s="1" t="s">
        <v>775</v>
      </c>
      <c r="D150" s="1">
        <v>148</v>
      </c>
      <c r="E150" s="1" t="s">
        <v>33</v>
      </c>
      <c r="F150" s="1" t="s">
        <v>776</v>
      </c>
      <c r="G150" s="1" t="s">
        <v>171</v>
      </c>
      <c r="H150" s="1" t="s">
        <v>298</v>
      </c>
      <c r="I150" s="1" t="s">
        <v>36</v>
      </c>
      <c r="J150" s="1" t="s">
        <v>172</v>
      </c>
      <c r="K150" s="1">
        <v>4</v>
      </c>
      <c r="L150" s="1">
        <v>271.8</v>
      </c>
      <c r="M150" s="1">
        <v>288.3</v>
      </c>
      <c r="N150" s="1">
        <v>71.099999999999994</v>
      </c>
      <c r="O150" s="1">
        <v>1.405</v>
      </c>
      <c r="P150" s="1">
        <v>44.228610099999997</v>
      </c>
      <c r="Q150" s="1">
        <v>4022</v>
      </c>
      <c r="R150" s="1">
        <v>4821</v>
      </c>
      <c r="S150" s="1">
        <v>5710</v>
      </c>
      <c r="T150" s="1" t="s">
        <v>48</v>
      </c>
      <c r="U150" s="1" t="s">
        <v>76</v>
      </c>
      <c r="V150" s="1">
        <v>82.697999999999993</v>
      </c>
      <c r="W150" s="1">
        <v>84.033000000000001</v>
      </c>
      <c r="X150" s="1">
        <v>1.1860016</v>
      </c>
      <c r="Y150" s="1">
        <v>-15.205</v>
      </c>
      <c r="Z150" s="4">
        <f t="shared" si="20"/>
        <v>6.4666666666666664E-2</v>
      </c>
      <c r="AA150" s="4">
        <f t="shared" si="21"/>
        <v>-22.707999999999998</v>
      </c>
      <c r="AB150" s="14">
        <f t="shared" si="16"/>
        <v>-15.199221702625989</v>
      </c>
      <c r="AC150" s="9">
        <f t="shared" si="17"/>
        <v>-15.254250920527207</v>
      </c>
      <c r="AD150" s="10">
        <f t="shared" si="18"/>
        <v>44.191188686166704</v>
      </c>
      <c r="AE150" s="25">
        <f t="shared" si="19"/>
        <v>-14.168217195691589</v>
      </c>
    </row>
    <row r="151" spans="1:31" x14ac:dyDescent="0.2">
      <c r="A151" s="1" t="s">
        <v>627</v>
      </c>
      <c r="B151" s="1" t="s">
        <v>777</v>
      </c>
      <c r="C151" s="1" t="s">
        <v>778</v>
      </c>
      <c r="D151" s="1">
        <v>149</v>
      </c>
      <c r="E151" s="1" t="s">
        <v>33</v>
      </c>
      <c r="F151" s="1" t="s">
        <v>61</v>
      </c>
      <c r="G151" s="1" t="s">
        <v>173</v>
      </c>
      <c r="H151" s="1" t="s">
        <v>298</v>
      </c>
      <c r="I151" s="1" t="s">
        <v>36</v>
      </c>
      <c r="J151" s="1" t="s">
        <v>174</v>
      </c>
      <c r="K151" s="1">
        <v>4</v>
      </c>
      <c r="L151" s="1">
        <v>271.8</v>
      </c>
      <c r="M151" s="1">
        <v>288.10000000000002</v>
      </c>
      <c r="N151" s="1">
        <v>71.400000000000006</v>
      </c>
      <c r="O151" s="1">
        <v>1.4870000000000001</v>
      </c>
      <c r="P151" s="1">
        <v>42.736080800000003</v>
      </c>
      <c r="Q151" s="1">
        <v>4114</v>
      </c>
      <c r="R151" s="1">
        <v>5192</v>
      </c>
      <c r="S151" s="1">
        <v>5844</v>
      </c>
      <c r="T151" s="1" t="s">
        <v>41</v>
      </c>
      <c r="U151" s="1" t="s">
        <v>82</v>
      </c>
      <c r="V151" s="1">
        <v>84.518000000000001</v>
      </c>
      <c r="W151" s="1">
        <v>85.930999999999997</v>
      </c>
      <c r="X151" s="1">
        <v>1.2449215</v>
      </c>
      <c r="Y151" s="1">
        <v>37.326999999999998</v>
      </c>
      <c r="Z151" s="4">
        <f t="shared" si="20"/>
        <v>6.4666666666666664E-2</v>
      </c>
      <c r="AA151" s="4">
        <f t="shared" si="21"/>
        <v>-22.707999999999998</v>
      </c>
      <c r="AB151" s="14">
        <f t="shared" si="16"/>
        <v>37.372212869615176</v>
      </c>
      <c r="AC151" s="9">
        <f t="shared" si="17"/>
        <v>37.304503337336804</v>
      </c>
      <c r="AD151" s="10">
        <f t="shared" si="18"/>
        <v>42.681537667026845</v>
      </c>
      <c r="AE151" s="25">
        <f t="shared" si="19"/>
        <v>37.281234657516826</v>
      </c>
    </row>
    <row r="172" spans="26:34" x14ac:dyDescent="0.2">
      <c r="AA172" s="1" t="s">
        <v>30</v>
      </c>
      <c r="AB172" s="11" t="s">
        <v>32</v>
      </c>
      <c r="AC172" s="11" t="s">
        <v>32</v>
      </c>
      <c r="AE172" s="13" t="s">
        <v>286</v>
      </c>
      <c r="AF172" s="13" t="s">
        <v>331</v>
      </c>
    </row>
    <row r="173" spans="26:34" x14ac:dyDescent="0.2">
      <c r="AA173" s="7" t="s">
        <v>282</v>
      </c>
      <c r="AB173" s="7" t="s">
        <v>282</v>
      </c>
      <c r="AC173" s="7" t="s">
        <v>283</v>
      </c>
    </row>
    <row r="175" spans="26:34" x14ac:dyDescent="0.2">
      <c r="Z175" t="s">
        <v>61</v>
      </c>
      <c r="AA175">
        <f>W7</f>
        <v>85.697000000000003</v>
      </c>
      <c r="AB175" s="4">
        <f>AB7</f>
        <v>37.173186140749017</v>
      </c>
      <c r="AC175" s="4">
        <f>AC7</f>
        <v>37.107039934900712</v>
      </c>
      <c r="AE175">
        <v>37.630000000000003</v>
      </c>
      <c r="AF175" s="4">
        <f>AE175-AC175</f>
        <v>0.52296006509929072</v>
      </c>
      <c r="AH175">
        <f>SLOPE(AF175:AF194,AC175:AC194)</f>
        <v>-2.1105949338394294E-2</v>
      </c>
    </row>
    <row r="176" spans="26:34" x14ac:dyDescent="0.2">
      <c r="AA176">
        <f>W151</f>
        <v>85.930999999999997</v>
      </c>
      <c r="AB176" s="4">
        <f>AB151</f>
        <v>37.372212869615176</v>
      </c>
      <c r="AC176" s="4">
        <f>AC151</f>
        <v>37.304503337336804</v>
      </c>
      <c r="AE176">
        <v>37.630000000000003</v>
      </c>
      <c r="AF176" s="4">
        <f>AE176-AC176</f>
        <v>0.32549666266319832</v>
      </c>
      <c r="AH176" s="24">
        <f>INTERCEPT(AF175:AF194,AC175:AC194)</f>
        <v>0.76407827771181669</v>
      </c>
    </row>
    <row r="177" spans="26:34" x14ac:dyDescent="0.2">
      <c r="AB177" s="4"/>
      <c r="AC177" s="4"/>
      <c r="AF177" s="4"/>
      <c r="AH177" s="26">
        <f>RSQ(AF175:AF195,AC175:AC195)</f>
        <v>0.98955395234338384</v>
      </c>
    </row>
    <row r="178" spans="26:34" x14ac:dyDescent="0.2">
      <c r="AB178" s="4"/>
      <c r="AC178" s="4"/>
      <c r="AF178" s="4"/>
    </row>
    <row r="181" spans="26:34" x14ac:dyDescent="0.2">
      <c r="Z181" t="s">
        <v>317</v>
      </c>
    </row>
    <row r="183" spans="26:34" x14ac:dyDescent="0.2">
      <c r="AA183">
        <f>W17</f>
        <v>61.98</v>
      </c>
      <c r="AB183" s="4">
        <f>AB17</f>
        <v>95.050863394097306</v>
      </c>
      <c r="AC183" s="4">
        <f>AC17</f>
        <v>95.143167670905939</v>
      </c>
      <c r="AE183">
        <v>93.9</v>
      </c>
      <c r="AF183" s="4">
        <f>AE183-AC183</f>
        <v>-1.2431676709059332</v>
      </c>
    </row>
    <row r="184" spans="26:34" x14ac:dyDescent="0.2">
      <c r="AA184">
        <f>W87</f>
        <v>84.248000000000005</v>
      </c>
      <c r="AB184" s="4">
        <f>AB87</f>
        <v>95.680872350029702</v>
      </c>
      <c r="AC184" s="4">
        <f>AC87</f>
        <v>95.62440674245984</v>
      </c>
      <c r="AE184">
        <v>93.9</v>
      </c>
      <c r="AF184" s="4">
        <f t="shared" ref="AF184:AF186" si="22">AE184-AC184</f>
        <v>-1.7244067424598342</v>
      </c>
    </row>
    <row r="185" spans="26:34" x14ac:dyDescent="0.2">
      <c r="AA185">
        <f>W96</f>
        <v>39.963000000000001</v>
      </c>
      <c r="AB185" s="4">
        <f>AB96</f>
        <v>94.840212222732788</v>
      </c>
      <c r="AC185" s="4">
        <f>AC96</f>
        <v>95.079609482492799</v>
      </c>
      <c r="AE185">
        <v>93.9</v>
      </c>
      <c r="AF185" s="4">
        <f t="shared" si="22"/>
        <v>-1.1796094824927934</v>
      </c>
    </row>
    <row r="186" spans="26:34" x14ac:dyDescent="0.2">
      <c r="AA186">
        <f>W136</f>
        <v>98.716999999999999</v>
      </c>
      <c r="AB186" s="4">
        <f>AB136</f>
        <v>95.914706322202221</v>
      </c>
      <c r="AC186" s="4">
        <f>AC136</f>
        <v>95.761575030373677</v>
      </c>
      <c r="AE186">
        <v>93.9</v>
      </c>
      <c r="AF186" s="4">
        <f t="shared" si="22"/>
        <v>-1.8615750303736718</v>
      </c>
    </row>
    <row r="187" spans="26:34" x14ac:dyDescent="0.2">
      <c r="AB187" s="4"/>
    </row>
    <row r="188" spans="26:34" x14ac:dyDescent="0.2">
      <c r="Z188" t="s">
        <v>316</v>
      </c>
      <c r="AA188">
        <f>W37</f>
        <v>58.23</v>
      </c>
      <c r="AB188" s="4">
        <f>AB37</f>
        <v>545.07654669448016</v>
      </c>
      <c r="AC188" s="4">
        <f>AC37</f>
        <v>545.1939042794628</v>
      </c>
      <c r="AE188">
        <v>535.29999999999995</v>
      </c>
      <c r="AF188" s="4">
        <f t="shared" ref="AF188" si="23">AE188-AC188</f>
        <v>-9.8939042794628449</v>
      </c>
    </row>
    <row r="189" spans="26:34" x14ac:dyDescent="0.2">
      <c r="AA189">
        <f>W47</f>
        <v>89.076999999999998</v>
      </c>
      <c r="AB189" s="4">
        <f>AB47</f>
        <v>546.93854270007523</v>
      </c>
      <c r="AC189" s="4">
        <f>AC47</f>
        <v>546.8498151124594</v>
      </c>
      <c r="AE189">
        <v>535.29999999999995</v>
      </c>
      <c r="AF189" s="4">
        <f t="shared" ref="AF189:AF192" si="24">AE189-AC189</f>
        <v>-11.549815112459441</v>
      </c>
    </row>
    <row r="190" spans="26:34" x14ac:dyDescent="0.2">
      <c r="AA190">
        <f>W67</f>
        <v>44.859000000000002</v>
      </c>
      <c r="AB190" s="4">
        <f>AB67</f>
        <v>545.24072870824443</v>
      </c>
      <c r="AC190" s="4">
        <f>AC67</f>
        <v>545.44741636885237</v>
      </c>
      <c r="AE190">
        <v>535.29999999999995</v>
      </c>
      <c r="AF190" s="4">
        <f t="shared" si="24"/>
        <v>-10.147416368852419</v>
      </c>
    </row>
    <row r="191" spans="26:34" x14ac:dyDescent="0.2">
      <c r="AA191">
        <f>W107</f>
        <v>110.69799999999999</v>
      </c>
      <c r="AB191" s="4">
        <f>AB107</f>
        <v>546.66961443205787</v>
      </c>
      <c r="AC191" s="4">
        <f>AC107</f>
        <v>546.43643949083378</v>
      </c>
      <c r="AE191">
        <v>535.29999999999995</v>
      </c>
      <c r="AF191" s="4">
        <f t="shared" si="24"/>
        <v>-11.136439490833823</v>
      </c>
    </row>
    <row r="192" spans="26:34" x14ac:dyDescent="0.2">
      <c r="AA192">
        <f>W137</f>
        <v>96.495000000000005</v>
      </c>
      <c r="AB192" s="4">
        <f>AB137</f>
        <v>546.39338649318495</v>
      </c>
      <c r="AC192" s="4">
        <f>AC137</f>
        <v>546.25510012155974</v>
      </c>
      <c r="AE192">
        <v>535.29999999999995</v>
      </c>
      <c r="AF192" s="4">
        <f t="shared" si="24"/>
        <v>-10.955100121559781</v>
      </c>
    </row>
    <row r="193" spans="27:35" x14ac:dyDescent="0.2">
      <c r="AB193" s="4"/>
      <c r="AC193" s="4"/>
      <c r="AF193" s="4"/>
    </row>
    <row r="194" spans="27:35" x14ac:dyDescent="0.2">
      <c r="AB194" s="4"/>
      <c r="AC194" s="4"/>
      <c r="AF194" s="4"/>
    </row>
    <row r="196" spans="27:35" x14ac:dyDescent="0.2">
      <c r="AA196" s="1" t="s">
        <v>30</v>
      </c>
      <c r="AB196" s="11" t="s">
        <v>32</v>
      </c>
      <c r="AC196" s="11" t="s">
        <v>32</v>
      </c>
      <c r="AD196" s="13" t="s">
        <v>284</v>
      </c>
    </row>
    <row r="197" spans="27:35" x14ac:dyDescent="0.2">
      <c r="AA197" s="7" t="s">
        <v>282</v>
      </c>
      <c r="AB197" s="7" t="s">
        <v>282</v>
      </c>
      <c r="AC197" s="7" t="s">
        <v>283</v>
      </c>
    </row>
    <row r="198" spans="27:35" x14ac:dyDescent="0.2">
      <c r="AA198" s="4">
        <f>W5</f>
        <v>109.92700000000001</v>
      </c>
      <c r="AB198" s="4">
        <f>AB5</f>
        <v>-24.00876520008374</v>
      </c>
      <c r="AC198" s="4">
        <f>AC5</f>
        <v>-24.236789181147202</v>
      </c>
      <c r="AD198" s="5">
        <f>O5*40.81*10</f>
        <v>813.34330000000011</v>
      </c>
    </row>
    <row r="199" spans="27:35" x14ac:dyDescent="0.2">
      <c r="AA199" s="4">
        <f>W8</f>
        <v>25.696999999999999</v>
      </c>
      <c r="AB199" s="4">
        <f>AB8</f>
        <v>-24.571689987905902</v>
      </c>
      <c r="AC199" s="4">
        <f>AC8</f>
        <v>-24.236983262969684</v>
      </c>
      <c r="AD199" s="5">
        <f>O8*40.81*10</f>
        <v>201.60140000000001</v>
      </c>
    </row>
    <row r="200" spans="27:35" x14ac:dyDescent="0.2">
      <c r="AA200" s="4"/>
      <c r="AB200" s="4"/>
      <c r="AC200" s="4"/>
      <c r="AD200" s="5"/>
    </row>
    <row r="201" spans="27:35" x14ac:dyDescent="0.2">
      <c r="AA201" s="4">
        <f>W27</f>
        <v>56.651000000000003</v>
      </c>
      <c r="AB201" s="4">
        <f>AB27</f>
        <v>-24.215721051608455</v>
      </c>
      <c r="AC201" s="4">
        <f>AC27</f>
        <v>-24.087814353663976</v>
      </c>
      <c r="AD201" s="5">
        <f>O27*40.81*10</f>
        <v>425.64830000000001</v>
      </c>
    </row>
    <row r="202" spans="27:35" x14ac:dyDescent="0.2">
      <c r="AA202" s="4"/>
      <c r="AB202" s="4"/>
      <c r="AC202" s="4"/>
      <c r="AD202" s="5"/>
      <c r="AF202" s="11" t="s">
        <v>32</v>
      </c>
      <c r="AG202" t="s">
        <v>273</v>
      </c>
      <c r="AH202" t="s">
        <v>285</v>
      </c>
    </row>
    <row r="203" spans="27:35" x14ac:dyDescent="0.2">
      <c r="AA203" s="4">
        <f>W48</f>
        <v>89.825999999999993</v>
      </c>
      <c r="AB203" s="4">
        <f>AB48</f>
        <v>-24.000930794254391</v>
      </c>
      <c r="AC203" s="4">
        <f>AC48</f>
        <v>-24.094662362622856</v>
      </c>
      <c r="AD203" s="5">
        <f>O48*40.81*10</f>
        <v>667.65159999999992</v>
      </c>
      <c r="AF203" t="s">
        <v>286</v>
      </c>
      <c r="AG203" t="s">
        <v>274</v>
      </c>
      <c r="AH203" t="s">
        <v>274</v>
      </c>
      <c r="AI203" s="4"/>
    </row>
    <row r="204" spans="27:35" x14ac:dyDescent="0.2">
      <c r="AA204" s="4"/>
      <c r="AB204" s="4"/>
      <c r="AC204" s="4"/>
      <c r="AD204" s="5"/>
      <c r="AE204" s="1" t="s">
        <v>56</v>
      </c>
      <c r="AF204">
        <v>-26.39</v>
      </c>
      <c r="AG204" s="4">
        <f>AVERAGE(AC6)</f>
        <v>-26.476070316827073</v>
      </c>
      <c r="AH204" s="4"/>
      <c r="AI204" s="4"/>
    </row>
    <row r="205" spans="27:35" x14ac:dyDescent="0.2">
      <c r="AA205" s="4"/>
      <c r="AB205" s="4"/>
      <c r="AC205" s="4"/>
      <c r="AD205" s="5"/>
      <c r="AE205" s="1" t="s">
        <v>61</v>
      </c>
      <c r="AF205">
        <v>37.630000000000003</v>
      </c>
      <c r="AG205" s="4">
        <f>AVERAGE(AC7,AC151)</f>
        <v>37.205771636118754</v>
      </c>
      <c r="AH205" s="4">
        <f>STDEV(AC7,AC151)</f>
        <v>0.13962771089872916</v>
      </c>
      <c r="AI205" s="4"/>
    </row>
    <row r="206" spans="27:35" x14ac:dyDescent="0.2">
      <c r="AA206" s="4">
        <f>W77</f>
        <v>59.374000000000002</v>
      </c>
      <c r="AB206" s="4">
        <f>AB77</f>
        <v>-24.111528640798522</v>
      </c>
      <c r="AC206" s="4">
        <f>AC77</f>
        <v>-24.001813985029479</v>
      </c>
      <c r="AD206" s="5">
        <f>O77*40.81*10</f>
        <v>450.1343</v>
      </c>
      <c r="AE206" t="s">
        <v>68</v>
      </c>
      <c r="AG206" s="4">
        <f>AVERAGE(AC9,AC50,AC94)</f>
        <v>-17.57564794042705</v>
      </c>
      <c r="AH206" s="4">
        <f>STDEV(AC9,AC50,AC94)</f>
        <v>7.6640157309099469E-2</v>
      </c>
      <c r="AI206" s="4"/>
    </row>
    <row r="207" spans="27:35" x14ac:dyDescent="0.2">
      <c r="AA207" s="4"/>
      <c r="AB207" s="4"/>
      <c r="AC207" s="4"/>
      <c r="AD207" s="5"/>
    </row>
    <row r="208" spans="27:35" x14ac:dyDescent="0.2">
      <c r="AA208" s="4">
        <f>W97</f>
        <v>30.678999999999998</v>
      </c>
      <c r="AB208" s="4">
        <f>AB97</f>
        <v>-24.308373343640781</v>
      </c>
      <c r="AC208" s="4">
        <f>AC97</f>
        <v>-24.006950773724039</v>
      </c>
      <c r="AD208" s="5">
        <f>O97*40.81*10</f>
        <v>243.2276</v>
      </c>
    </row>
    <row r="209" spans="27:35" x14ac:dyDescent="0.2">
      <c r="AA209" s="4">
        <f>W117</f>
        <v>95.858000000000004</v>
      </c>
      <c r="AB209" s="4">
        <f>AB117</f>
        <v>-23.818749321455911</v>
      </c>
      <c r="AC209" s="4">
        <f>AC117</f>
        <v>-23.952779971132582</v>
      </c>
      <c r="AD209" s="5">
        <f>O117*40.81*10</f>
        <v>688.0566</v>
      </c>
      <c r="AF209" s="6"/>
      <c r="AG209" s="6"/>
    </row>
    <row r="210" spans="27:35" x14ac:dyDescent="0.2">
      <c r="AA210" s="4">
        <f>W127</f>
        <v>9.1080000000000005</v>
      </c>
      <c r="AB210" s="4">
        <f>AB127</f>
        <v>-24.613529229635098</v>
      </c>
      <c r="AC210" s="4">
        <f>AC127</f>
        <v>-24.167993350219138</v>
      </c>
      <c r="AD210" s="5">
        <f>O127*40.81*10</f>
        <v>70.19319999999999</v>
      </c>
      <c r="AF210" s="6"/>
      <c r="AG210" s="6"/>
    </row>
    <row r="211" spans="27:35" x14ac:dyDescent="0.2">
      <c r="AA211" s="4">
        <f>W138</f>
        <v>40.286999999999999</v>
      </c>
      <c r="AB211" s="4">
        <f>AB138</f>
        <v>-24.215419634199908</v>
      </c>
      <c r="AC211" s="4">
        <f>AC138</f>
        <v>-23.978186980266127</v>
      </c>
      <c r="AD211" s="5">
        <f>O138*40.81*10</f>
        <v>302.40210000000002</v>
      </c>
      <c r="AF211" s="6"/>
      <c r="AG211" s="6"/>
    </row>
    <row r="212" spans="27:35" x14ac:dyDescent="0.2">
      <c r="AA212" s="4">
        <f>W147</f>
        <v>14.792</v>
      </c>
      <c r="AB212" s="4">
        <f>AB147</f>
        <v>-24.443587524331175</v>
      </c>
      <c r="AC212" s="4">
        <f>AC147</f>
        <v>-24.036025779224872</v>
      </c>
      <c r="AD212" s="5">
        <f>O147*40.81*10</f>
        <v>108.1465</v>
      </c>
      <c r="AF212" s="6"/>
      <c r="AG212" s="6"/>
    </row>
    <row r="213" spans="27:35" x14ac:dyDescent="0.2">
      <c r="AA213" s="4"/>
      <c r="AB213" s="4"/>
      <c r="AC213" s="4"/>
      <c r="AD213" s="4"/>
      <c r="AF213" s="6"/>
      <c r="AG213" s="6"/>
    </row>
    <row r="214" spans="27:35" x14ac:dyDescent="0.2">
      <c r="AA214" s="4"/>
      <c r="AB214" s="4"/>
      <c r="AC214" s="4"/>
      <c r="AD214" s="4"/>
      <c r="AF214" s="6"/>
      <c r="AG214" s="6"/>
    </row>
    <row r="215" spans="27:35" x14ac:dyDescent="0.2">
      <c r="AB215" s="7"/>
      <c r="AE215" t="s">
        <v>50</v>
      </c>
      <c r="AF215">
        <v>9.52</v>
      </c>
      <c r="AG215" s="4">
        <v>40.81</v>
      </c>
      <c r="AH215" s="4">
        <v>3.2</v>
      </c>
      <c r="AI215">
        <v>-24.08</v>
      </c>
    </row>
    <row r="216" spans="27:35" x14ac:dyDescent="0.2">
      <c r="AB216" s="7"/>
    </row>
    <row r="217" spans="27:35" x14ac:dyDescent="0.2">
      <c r="AB217" s="7"/>
    </row>
    <row r="218" spans="27:35" x14ac:dyDescent="0.2">
      <c r="AB218" s="4">
        <f>AVERAGE(AB198:AB209)</f>
        <v>-24.147965477106816</v>
      </c>
      <c r="AC218" s="4">
        <f>AVERAGE(AC198:AC206)</f>
        <v>-24.131612629086639</v>
      </c>
    </row>
    <row r="219" spans="27:35" x14ac:dyDescent="0.2">
      <c r="AB219" s="4">
        <f>STDEV(AB198:AB209)</f>
        <v>0.24514308673387838</v>
      </c>
      <c r="AC219" s="4">
        <f>STDEV(AC198:AC209)</f>
        <v>0.11303366560073055</v>
      </c>
    </row>
    <row r="221" spans="27:35" x14ac:dyDescent="0.2">
      <c r="AA221" s="7" t="s">
        <v>289</v>
      </c>
      <c r="AB221" s="7"/>
      <c r="AD221" t="s">
        <v>290</v>
      </c>
      <c r="AE221" s="7"/>
    </row>
    <row r="222" spans="27:35" x14ac:dyDescent="0.2">
      <c r="AA222" s="8" t="s">
        <v>279</v>
      </c>
      <c r="AB222" s="8">
        <f>SLOPE(AB198:AB212,AA198:AA212)</f>
        <v>6.6808821797421083E-3</v>
      </c>
      <c r="AD222" s="8" t="s">
        <v>279</v>
      </c>
      <c r="AE222" s="8">
        <f>SLOPE(AD198:AD212,AA198:AA212)</f>
        <v>7.2646280653566917</v>
      </c>
    </row>
    <row r="223" spans="27:35" x14ac:dyDescent="0.2">
      <c r="AA223" s="8" t="s">
        <v>280</v>
      </c>
      <c r="AB223" s="8">
        <f>INTERCEPT(AB198:AB212,AA198:AA212)</f>
        <v>-24.586385354309048</v>
      </c>
      <c r="AD223" s="8" t="s">
        <v>280</v>
      </c>
      <c r="AE223" s="8">
        <f>INTERCEPT(AD198:AD212,AA198:AA212)</f>
        <v>10.41771082452334</v>
      </c>
    </row>
    <row r="224" spans="27:35" x14ac:dyDescent="0.2">
      <c r="AA224" s="8" t="s">
        <v>281</v>
      </c>
      <c r="AB224" s="8">
        <f>RSQ(AB198:AB212,AA198:AA212)</f>
        <v>0.83819593147488447</v>
      </c>
      <c r="AD224" s="8" t="s">
        <v>281</v>
      </c>
      <c r="AE224" s="8">
        <f>CORREL(AA198:AA216,AD198:AD216)</f>
        <v>0.99938677562245926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1"/>
  <sheetViews>
    <sheetView workbookViewId="0">
      <selection activeCell="L24" sqref="L24"/>
    </sheetView>
  </sheetViews>
  <sheetFormatPr defaultRowHeight="12.75" x14ac:dyDescent="0.2"/>
  <cols>
    <col min="1" max="1" width="24.5703125" customWidth="1"/>
    <col min="7" max="8" width="14.5703125" customWidth="1"/>
    <col min="9" max="9" width="13.42578125" customWidth="1"/>
    <col min="10" max="10" width="12.140625" customWidth="1"/>
    <col min="11" max="11" width="11.42578125" bestFit="1" customWidth="1"/>
    <col min="13" max="13" width="10.42578125" customWidth="1"/>
    <col min="16" max="16" width="12" customWidth="1"/>
  </cols>
  <sheetData>
    <row r="1" spans="1:18" x14ac:dyDescent="0.2">
      <c r="A1" t="str">
        <f>'15N'!A6</f>
        <v>10/07/14</v>
      </c>
    </row>
    <row r="2" spans="1:18" x14ac:dyDescent="0.2">
      <c r="A2" t="s">
        <v>330</v>
      </c>
    </row>
    <row r="3" spans="1:18" x14ac:dyDescent="0.2">
      <c r="A3" t="s">
        <v>338</v>
      </c>
      <c r="M3" s="15" t="s">
        <v>288</v>
      </c>
      <c r="P3" s="15" t="s">
        <v>276</v>
      </c>
    </row>
    <row r="4" spans="1:18" x14ac:dyDescent="0.2">
      <c r="A4" t="s">
        <v>33</v>
      </c>
      <c r="B4" t="s">
        <v>291</v>
      </c>
      <c r="C4" s="16" t="s">
        <v>292</v>
      </c>
      <c r="D4" t="s">
        <v>287</v>
      </c>
      <c r="E4" s="16" t="s">
        <v>293</v>
      </c>
      <c r="F4" t="s">
        <v>294</v>
      </c>
      <c r="G4" s="16" t="s">
        <v>293</v>
      </c>
      <c r="H4" s="16"/>
      <c r="K4" s="11"/>
      <c r="M4" s="15" t="s">
        <v>314</v>
      </c>
      <c r="N4" s="15" t="s">
        <v>274</v>
      </c>
      <c r="P4" s="15" t="s">
        <v>314</v>
      </c>
      <c r="Q4" s="15" t="s">
        <v>274</v>
      </c>
    </row>
    <row r="5" spans="1:18" x14ac:dyDescent="0.2">
      <c r="B5" s="6" t="s">
        <v>295</v>
      </c>
      <c r="C5" s="17" t="s">
        <v>296</v>
      </c>
      <c r="E5" s="17" t="s">
        <v>297</v>
      </c>
      <c r="G5" s="17" t="s">
        <v>297</v>
      </c>
      <c r="K5" s="15" t="s">
        <v>287</v>
      </c>
      <c r="L5" s="15" t="s">
        <v>275</v>
      </c>
      <c r="N5" s="15" t="s">
        <v>273</v>
      </c>
      <c r="O5" s="15" t="s">
        <v>285</v>
      </c>
      <c r="Q5" s="15" t="s">
        <v>273</v>
      </c>
      <c r="R5" s="15" t="s">
        <v>285</v>
      </c>
    </row>
    <row r="6" spans="1:18" x14ac:dyDescent="0.2">
      <c r="G6" t="s">
        <v>332</v>
      </c>
      <c r="J6" t="s">
        <v>50</v>
      </c>
      <c r="K6">
        <v>9.52</v>
      </c>
      <c r="L6" s="4">
        <v>40.81</v>
      </c>
      <c r="M6" s="4">
        <v>3.2</v>
      </c>
      <c r="N6" s="4"/>
      <c r="O6" s="4"/>
      <c r="P6">
        <v>-24.08</v>
      </c>
    </row>
    <row r="7" spans="1:18" x14ac:dyDescent="0.2">
      <c r="G7" t="s">
        <v>333</v>
      </c>
      <c r="J7" t="s">
        <v>56</v>
      </c>
      <c r="K7">
        <v>9.52</v>
      </c>
      <c r="L7" s="4">
        <v>40.81</v>
      </c>
      <c r="M7" s="4">
        <v>-4.5199999999999996</v>
      </c>
      <c r="N7" s="4">
        <f>'15N'!AD197</f>
        <v>378.8363379942615</v>
      </c>
      <c r="O7" s="4">
        <f>'15N'!AE197</f>
        <v>1.0471022280881868</v>
      </c>
      <c r="P7">
        <v>-26.39</v>
      </c>
      <c r="Q7" s="4">
        <f>'13C'!AG204</f>
        <v>-26.476070316827073</v>
      </c>
      <c r="R7" s="4">
        <f>'13C'!AH204</f>
        <v>0</v>
      </c>
    </row>
    <row r="8" spans="1:18" x14ac:dyDescent="0.2">
      <c r="A8" t="str">
        <f>'15N'!F10</f>
        <v>73b 2b</v>
      </c>
      <c r="B8">
        <f>'15N'!AB10</f>
        <v>0.81499999999999995</v>
      </c>
      <c r="C8" s="4">
        <f>'15N'!AA10</f>
        <v>87.961490753869299</v>
      </c>
      <c r="D8" s="4">
        <f>'15N'!AC10</f>
        <v>8.6143047759281473</v>
      </c>
      <c r="E8" s="4">
        <f>'13C'!AC10</f>
        <v>186.75800295714265</v>
      </c>
      <c r="F8" s="4">
        <f>'13C'!AD10</f>
        <v>36.662779280366621</v>
      </c>
      <c r="G8" s="4">
        <f>'13C'!AE10</f>
        <v>183.58037628590131</v>
      </c>
      <c r="H8" s="19"/>
      <c r="I8" s="19"/>
      <c r="J8" t="s">
        <v>61</v>
      </c>
      <c r="K8">
        <v>9.52</v>
      </c>
      <c r="L8" s="4">
        <v>40.81</v>
      </c>
      <c r="M8" s="4">
        <v>47.6</v>
      </c>
      <c r="N8" s="4">
        <f>'15N'!AD198</f>
        <v>0</v>
      </c>
      <c r="O8" s="4">
        <f>'15N'!AE198</f>
        <v>0</v>
      </c>
      <c r="P8">
        <v>37.630000000000003</v>
      </c>
      <c r="Q8" s="4">
        <f>'13C'!AG205</f>
        <v>37.205771636118754</v>
      </c>
      <c r="R8" s="4">
        <f>'13C'!AH205</f>
        <v>0.13962771089872916</v>
      </c>
    </row>
    <row r="9" spans="1:18" x14ac:dyDescent="0.2">
      <c r="A9" t="str">
        <f>'15N'!F11</f>
        <v>73h 2b</v>
      </c>
      <c r="B9">
        <f>'15N'!AB11</f>
        <v>1.38</v>
      </c>
      <c r="C9" s="4">
        <f>'15N'!AA11</f>
        <v>43.284080419364081</v>
      </c>
      <c r="D9" s="4">
        <f>'15N'!AC11</f>
        <v>7.8852245154541452</v>
      </c>
      <c r="E9" s="4">
        <f>'13C'!AC11</f>
        <v>72.221324988712396</v>
      </c>
      <c r="F9" s="4">
        <f>'13C'!AD11</f>
        <v>33.952677573196553</v>
      </c>
      <c r="G9" s="4">
        <f>'13C'!AE11</f>
        <v>71.461103640060742</v>
      </c>
      <c r="H9" s="19"/>
      <c r="I9" s="19"/>
      <c r="J9" t="s">
        <v>68</v>
      </c>
      <c r="M9" s="4">
        <v>8.07</v>
      </c>
      <c r="N9" s="4">
        <f>'15N'!AD199</f>
        <v>8.0674326506669995</v>
      </c>
      <c r="O9" s="4">
        <f>'15N'!AE199</f>
        <v>0.11507653991355954</v>
      </c>
      <c r="P9">
        <v>-17.66</v>
      </c>
      <c r="Q9" s="4">
        <f>'13C'!AG206</f>
        <v>-17.57564794042705</v>
      </c>
      <c r="R9" s="4">
        <f>'13C'!AH206</f>
        <v>7.6640157309099469E-2</v>
      </c>
    </row>
    <row r="10" spans="1:18" x14ac:dyDescent="0.2">
      <c r="A10" t="str">
        <f>'15N'!F12</f>
        <v>73s 2b</v>
      </c>
      <c r="B10">
        <f>'15N'!AB12</f>
        <v>1.4139999999999999</v>
      </c>
      <c r="C10" s="4">
        <f>'15N'!AA12</f>
        <v>16.410423116217437</v>
      </c>
      <c r="D10" s="4">
        <f>'15N'!AC12</f>
        <v>11.776359360156444</v>
      </c>
      <c r="E10" s="4">
        <f>'13C'!AC12</f>
        <v>-2.7060603669736771</v>
      </c>
      <c r="F10" s="4">
        <f>'13C'!AD12</f>
        <v>43.345801939524804</v>
      </c>
      <c r="G10" s="4"/>
      <c r="H10" s="19"/>
      <c r="I10" s="19"/>
    </row>
    <row r="11" spans="1:18" x14ac:dyDescent="0.2">
      <c r="A11" t="str">
        <f>'15N'!F13</f>
        <v>73s 2b duplo</v>
      </c>
      <c r="B11">
        <f>'15N'!AB13</f>
        <v>1.52</v>
      </c>
      <c r="C11" s="4">
        <f>'15N'!AA13</f>
        <v>16.496914478991265</v>
      </c>
      <c r="D11" s="4">
        <f>'15N'!AC13</f>
        <v>11.788919383206217</v>
      </c>
      <c r="E11" s="4">
        <f>'13C'!AC13</f>
        <v>-2.166696180683787</v>
      </c>
      <c r="F11" s="4">
        <f>'13C'!AD13</f>
        <v>43.254662366959103</v>
      </c>
      <c r="G11" s="4"/>
      <c r="H11" s="19"/>
    </row>
    <row r="12" spans="1:18" x14ac:dyDescent="0.2">
      <c r="A12" t="str">
        <f>'15N'!F14</f>
        <v>74b 2b</v>
      </c>
      <c r="B12">
        <f>'15N'!AB14</f>
        <v>0.625</v>
      </c>
      <c r="C12" s="4">
        <f>'15N'!AA14</f>
        <v>80.58993015557084</v>
      </c>
      <c r="D12" s="4">
        <f>'15N'!AC14</f>
        <v>8.3349447544647912</v>
      </c>
      <c r="E12" s="4">
        <f>'13C'!AC14</f>
        <v>184.64114598529244</v>
      </c>
      <c r="F12" s="4">
        <f>'13C'!AD14</f>
        <v>33.647469986359575</v>
      </c>
      <c r="G12" s="4">
        <f>'13C'!AE14</f>
        <v>181.5081975900556</v>
      </c>
      <c r="H12" s="19"/>
      <c r="L12" s="4"/>
      <c r="M12" s="4"/>
      <c r="N12" s="4"/>
      <c r="O12" s="4"/>
      <c r="P12" s="4"/>
    </row>
    <row r="13" spans="1:18" x14ac:dyDescent="0.2">
      <c r="A13" t="str">
        <f>'15N'!F15</f>
        <v>74h 2b</v>
      </c>
      <c r="B13">
        <f>'15N'!AB15</f>
        <v>1.141</v>
      </c>
      <c r="C13" s="4">
        <f>'15N'!AA15</f>
        <v>11.67770550067706</v>
      </c>
      <c r="D13" s="4">
        <f>'15N'!AC15</f>
        <v>7.5863607558665365</v>
      </c>
      <c r="E13" s="4">
        <f>'13C'!AC15</f>
        <v>-16.637935293794904</v>
      </c>
      <c r="F13" s="4">
        <f>'13C'!AD15</f>
        <v>34.045722236425959</v>
      </c>
      <c r="G13" s="4"/>
      <c r="H13" s="19"/>
      <c r="L13" s="4"/>
      <c r="M13" s="4"/>
      <c r="N13" s="4"/>
      <c r="O13" s="4"/>
      <c r="P13" s="4"/>
    </row>
    <row r="14" spans="1:18" x14ac:dyDescent="0.2">
      <c r="A14" t="str">
        <f>'15N'!F16</f>
        <v>74s 2b</v>
      </c>
      <c r="B14">
        <f>'15N'!AB16</f>
        <v>1.4390000000000001</v>
      </c>
      <c r="C14" s="4">
        <f>'15N'!AA16</f>
        <v>13.669812675826957</v>
      </c>
      <c r="D14" s="4">
        <f>'15N'!AC16</f>
        <v>11.70948273547036</v>
      </c>
      <c r="E14" s="4">
        <f>'13C'!AC16</f>
        <v>-12.57669310708347</v>
      </c>
      <c r="F14" s="4">
        <f>'13C'!AD16</f>
        <v>43.259134709600509</v>
      </c>
      <c r="G14" s="4"/>
      <c r="H14" s="19"/>
      <c r="L14" s="4"/>
      <c r="M14" s="4"/>
      <c r="N14" s="4"/>
      <c r="O14" s="4"/>
      <c r="P14" s="4"/>
    </row>
    <row r="15" spans="1:18" x14ac:dyDescent="0.2">
      <c r="A15" t="str">
        <f>'15N'!F18</f>
        <v>74s 2b duplo</v>
      </c>
      <c r="B15">
        <f>'15N'!AB18</f>
        <v>1.5289999999999999</v>
      </c>
      <c r="C15" s="4">
        <f>'15N'!AA18</f>
        <v>13.714194914975225</v>
      </c>
      <c r="D15" s="4">
        <f>'15N'!AC18</f>
        <v>11.812830949197952</v>
      </c>
      <c r="E15" s="4">
        <f>'13C'!AC18</f>
        <v>-12.34565963027433</v>
      </c>
      <c r="F15" s="4">
        <f>'13C'!AD18</f>
        <v>44.305694303556493</v>
      </c>
      <c r="G15" s="4"/>
      <c r="H15" s="19"/>
      <c r="L15" s="4"/>
      <c r="M15" s="4"/>
      <c r="N15" s="4"/>
      <c r="O15" s="4"/>
      <c r="P15" s="4"/>
    </row>
    <row r="16" spans="1:18" x14ac:dyDescent="0.2">
      <c r="A16" t="str">
        <f>'15N'!F19</f>
        <v>75b 2b</v>
      </c>
      <c r="B16">
        <f>'15N'!AB19</f>
        <v>1.248</v>
      </c>
      <c r="C16" s="4">
        <f>'15N'!AA19</f>
        <v>248.43845296507499</v>
      </c>
      <c r="D16" s="4">
        <f>'15N'!AC19</f>
        <v>8.8710963009334769</v>
      </c>
      <c r="E16" s="4">
        <f>'13C'!AC19</f>
        <v>682.67894441536691</v>
      </c>
      <c r="F16" s="4">
        <f>'13C'!AD19</f>
        <v>36.795243495037155</v>
      </c>
      <c r="G16" s="4">
        <f>'13C'!AE19</f>
        <v>669.03443547785946</v>
      </c>
      <c r="H16" s="19"/>
      <c r="L16" s="4"/>
      <c r="M16" s="4"/>
      <c r="N16" s="4"/>
      <c r="O16" s="4"/>
      <c r="P16" s="4"/>
    </row>
    <row r="17" spans="1:17" x14ac:dyDescent="0.2">
      <c r="A17" t="str">
        <f>'15N'!F20</f>
        <v>75h 2b</v>
      </c>
      <c r="B17">
        <f>'15N'!AB20</f>
        <v>1.2410000000000001</v>
      </c>
      <c r="C17" s="4">
        <f>'15N'!AA20</f>
        <v>18.761214750820866</v>
      </c>
      <c r="D17" s="4">
        <f>'15N'!AC20</f>
        <v>7.5937234404368894</v>
      </c>
      <c r="E17" s="4">
        <f>'13C'!AC20</f>
        <v>3.2301508877525968</v>
      </c>
      <c r="F17" s="4">
        <f>'13C'!AD20</f>
        <v>33.126371617185463</v>
      </c>
      <c r="G17" s="4">
        <f>'13C'!AE20</f>
        <v>3.9260537644721376</v>
      </c>
      <c r="H17" s="19"/>
      <c r="L17" s="4"/>
      <c r="M17" s="4"/>
      <c r="N17" s="4"/>
      <c r="O17" s="4"/>
      <c r="P17" s="4"/>
    </row>
    <row r="18" spans="1:17" x14ac:dyDescent="0.2">
      <c r="A18" t="str">
        <f>'15N'!F21</f>
        <v>75s 2b</v>
      </c>
      <c r="B18">
        <f>'15N'!AB21</f>
        <v>1.282</v>
      </c>
      <c r="C18" s="4">
        <f>'15N'!AA21</f>
        <v>13.355201915861922</v>
      </c>
      <c r="D18" s="4">
        <f>'15N'!AC21</f>
        <v>11.710694157660523</v>
      </c>
      <c r="E18" s="4">
        <f>'13C'!AC21</f>
        <v>-14.023878679248229</v>
      </c>
      <c r="F18" s="4">
        <f>'13C'!AD21</f>
        <v>42.867557152493781</v>
      </c>
      <c r="G18" s="4"/>
      <c r="H18" s="19"/>
      <c r="L18" s="4"/>
      <c r="M18" s="4"/>
      <c r="N18" s="4"/>
      <c r="O18" s="4"/>
      <c r="P18" s="4"/>
    </row>
    <row r="19" spans="1:17" x14ac:dyDescent="0.2">
      <c r="A19" t="str">
        <f>'15N'!F22</f>
        <v>75s 2b duplo</v>
      </c>
      <c r="B19">
        <f>'15N'!AB22</f>
        <v>1.2230000000000001</v>
      </c>
      <c r="C19" s="4">
        <f>'15N'!AA22</f>
        <v>13.27886339139036</v>
      </c>
      <c r="D19" s="4">
        <f>'15N'!AC22</f>
        <v>11.718877257157899</v>
      </c>
      <c r="E19" s="4">
        <f>'13C'!AC22</f>
        <v>-13.963100653606794</v>
      </c>
      <c r="F19" s="4">
        <f>'13C'!AD22</f>
        <v>43.120309021033542</v>
      </c>
      <c r="G19" s="4"/>
      <c r="H19" s="19"/>
      <c r="L19" s="4"/>
      <c r="M19" s="4"/>
      <c r="N19" s="4"/>
      <c r="O19" s="4"/>
      <c r="P19" s="4"/>
    </row>
    <row r="20" spans="1:17" x14ac:dyDescent="0.2">
      <c r="A20" t="str">
        <f>'15N'!F23</f>
        <v>76b 2b</v>
      </c>
      <c r="B20">
        <f>'15N'!AB23</f>
        <v>1.089</v>
      </c>
      <c r="C20" s="4">
        <f>'15N'!AA23</f>
        <v>126.46942479102361</v>
      </c>
      <c r="D20" s="4">
        <f>'15N'!AC23</f>
        <v>9.218891062198356</v>
      </c>
      <c r="E20" s="4">
        <f>'13C'!AC23</f>
        <v>291.06217162952817</v>
      </c>
      <c r="F20" s="4">
        <f>'13C'!AD23</f>
        <v>40.305698979582473</v>
      </c>
      <c r="G20" s="4">
        <f>'13C'!AE23</f>
        <v>285.68310645850414</v>
      </c>
      <c r="H20" s="19"/>
      <c r="L20" s="4"/>
      <c r="M20" s="4"/>
      <c r="N20" s="4"/>
      <c r="O20" s="4"/>
      <c r="P20" s="4"/>
    </row>
    <row r="21" spans="1:17" x14ac:dyDescent="0.2">
      <c r="A21" t="str">
        <f>'15N'!F24</f>
        <v>76b 2b duplo</v>
      </c>
      <c r="B21">
        <f>'15N'!AB24</f>
        <v>1.1910000000000001</v>
      </c>
      <c r="C21" s="4">
        <f>'15N'!AA24</f>
        <v>49.604885339658367</v>
      </c>
      <c r="D21" s="4">
        <f>'15N'!AC24</f>
        <v>8.6260779459901098</v>
      </c>
      <c r="E21" s="4">
        <f>'13C'!AC24</f>
        <v>103.03825038775986</v>
      </c>
      <c r="F21" s="4">
        <f>'13C'!AD24</f>
        <v>34.316390355648139</v>
      </c>
      <c r="G21" s="4">
        <f>'13C'!AE24</f>
        <v>101.62760857287083</v>
      </c>
      <c r="H21" s="19"/>
      <c r="L21" s="4"/>
      <c r="M21" s="4"/>
      <c r="N21" s="4"/>
      <c r="O21" s="4"/>
      <c r="P21" s="4"/>
    </row>
    <row r="22" spans="1:17" x14ac:dyDescent="0.2">
      <c r="A22" t="str">
        <f>'15N'!F25</f>
        <v>76h 2b</v>
      </c>
      <c r="B22">
        <f>'15N'!AB25</f>
        <v>1.573</v>
      </c>
      <c r="C22" s="4">
        <f>'15N'!AA25</f>
        <v>23.97934356777996</v>
      </c>
      <c r="D22" s="4">
        <f>'15N'!AC25</f>
        <v>7.9730524631119319</v>
      </c>
      <c r="E22" s="4">
        <f>'13C'!AC25</f>
        <v>12.760028766672727</v>
      </c>
      <c r="F22" s="4">
        <f>'13C'!AD25</f>
        <v>36.532365418481383</v>
      </c>
      <c r="G22" s="4">
        <f>'13C'!AE25</f>
        <v>13.254794523678695</v>
      </c>
      <c r="H22" s="19"/>
      <c r="L22" s="4"/>
      <c r="M22" s="4"/>
      <c r="N22" s="4"/>
      <c r="O22" s="4"/>
      <c r="P22" s="4"/>
      <c r="Q22" s="4"/>
    </row>
    <row r="23" spans="1:17" x14ac:dyDescent="0.2">
      <c r="A23" t="str">
        <f>'15N'!F26</f>
        <v>76s 2b</v>
      </c>
      <c r="B23">
        <f>'15N'!AB26</f>
        <v>1.3660000000000001</v>
      </c>
      <c r="C23" s="4">
        <f>'15N'!AA26</f>
        <v>28.320393775351626</v>
      </c>
      <c r="D23" s="4">
        <f>'15N'!AC26</f>
        <v>11.806833396996623</v>
      </c>
      <c r="E23" s="4">
        <f>'13C'!AC26</f>
        <v>33.788765600447178</v>
      </c>
      <c r="F23" s="4">
        <f>'13C'!AD26</f>
        <v>44.546652622055213</v>
      </c>
      <c r="G23" s="4">
        <f>'13C'!AE26</f>
        <v>33.839699903189079</v>
      </c>
      <c r="H23" s="19"/>
      <c r="L23" s="4"/>
      <c r="M23" s="4"/>
      <c r="N23" s="4"/>
      <c r="O23" s="4"/>
      <c r="P23" s="4"/>
      <c r="Q23" s="4"/>
    </row>
    <row r="24" spans="1:17" x14ac:dyDescent="0.2">
      <c r="A24" t="str">
        <f>'15N'!F28</f>
        <v>76s 2b duplo</v>
      </c>
      <c r="B24">
        <f>'15N'!AB28</f>
        <v>1.377</v>
      </c>
      <c r="C24" s="4">
        <f>'15N'!AA28</f>
        <v>27.704647217214411</v>
      </c>
      <c r="D24" s="4">
        <f>'15N'!AC28</f>
        <v>11.436711387491528</v>
      </c>
      <c r="E24" s="4">
        <f>'13C'!AC28</f>
        <v>33.167174542383606</v>
      </c>
      <c r="F24" s="4">
        <f>'13C'!AD28</f>
        <v>42.665594413967192</v>
      </c>
      <c r="G24" s="4">
        <f>'13C'!AE28</f>
        <v>33.231228114506195</v>
      </c>
      <c r="H24" s="4"/>
      <c r="I24" s="19"/>
      <c r="L24" s="4"/>
      <c r="M24" s="4"/>
      <c r="N24" s="4"/>
      <c r="O24" s="4"/>
      <c r="P24" s="4"/>
      <c r="Q24" s="4"/>
    </row>
    <row r="25" spans="1:17" x14ac:dyDescent="0.2">
      <c r="A25" t="str">
        <f>'15N'!F29</f>
        <v>77b 2b</v>
      </c>
      <c r="B25">
        <f>'15N'!AB29</f>
        <v>1.34</v>
      </c>
      <c r="C25" s="4">
        <f>'15N'!AA29</f>
        <v>37.934877139167881</v>
      </c>
      <c r="D25" s="4">
        <f>'15N'!AC29</f>
        <v>8.4230675346480464</v>
      </c>
      <c r="E25" s="4">
        <f>'13C'!AC29</f>
        <v>53.869807068980833</v>
      </c>
      <c r="F25" s="4">
        <f>'13C'!AD29</f>
        <v>32.912035430632528</v>
      </c>
      <c r="G25" s="4">
        <f>'13C'!AE29</f>
        <v>53.496911927825664</v>
      </c>
      <c r="H25" s="4"/>
      <c r="I25" s="19"/>
      <c r="Q25" s="4"/>
    </row>
    <row r="26" spans="1:17" x14ac:dyDescent="0.2">
      <c r="A26" t="str">
        <f>'15N'!F30</f>
        <v>77b 2b duplo</v>
      </c>
      <c r="B26">
        <f>'15N'!AB30</f>
        <v>1.5489999999999999</v>
      </c>
      <c r="C26" s="4">
        <f>'15N'!AA30</f>
        <v>243.57958969573937</v>
      </c>
      <c r="D26" s="4">
        <f>'15N'!AC30</f>
        <v>8.8342434078230276</v>
      </c>
      <c r="E26" s="4">
        <f>'13C'!AC30</f>
        <v>680.27563393698631</v>
      </c>
      <c r="F26" s="4">
        <f>'13C'!AD30</f>
        <v>37.302402920667681</v>
      </c>
      <c r="G26" s="4">
        <f>'13C'!AE30</f>
        <v>666.68184914868004</v>
      </c>
      <c r="H26" s="4"/>
      <c r="I26" s="19"/>
      <c r="Q26" s="4"/>
    </row>
    <row r="27" spans="1:17" x14ac:dyDescent="0.2">
      <c r="A27" t="str">
        <f>'15N'!F31</f>
        <v>77h 2b</v>
      </c>
      <c r="B27">
        <f>'15N'!AB31</f>
        <v>1.4259999999999999</v>
      </c>
      <c r="C27" s="4">
        <f>'15N'!AA31</f>
        <v>43.659314233472017</v>
      </c>
      <c r="D27" s="4">
        <f>'15N'!AC31</f>
        <v>8.7844942633761711</v>
      </c>
      <c r="E27" s="4">
        <f>'13C'!AC31</f>
        <v>79.714483064923826</v>
      </c>
      <c r="F27" s="4">
        <f>'13C'!AD31</f>
        <v>37.336434814917851</v>
      </c>
      <c r="G27" s="4">
        <f>'13C'!AE31</f>
        <v>78.796111501531072</v>
      </c>
      <c r="H27" s="4"/>
      <c r="I27" s="19"/>
      <c r="Q27" s="4"/>
    </row>
    <row r="28" spans="1:17" x14ac:dyDescent="0.2">
      <c r="A28" t="str">
        <f>'15N'!F32</f>
        <v>77h 2b duplo</v>
      </c>
      <c r="B28">
        <f>'15N'!AB32</f>
        <v>1.2450000000000001</v>
      </c>
      <c r="C28" s="4">
        <f>'15N'!AA32</f>
        <v>43.397177515923381</v>
      </c>
      <c r="D28" s="4">
        <f>'15N'!AC32</f>
        <v>8.7799228791549151</v>
      </c>
      <c r="E28" s="4">
        <f>'13C'!AC32</f>
        <v>79.868655127404665</v>
      </c>
      <c r="F28" s="4">
        <f>'13C'!AD32</f>
        <v>37.18149390613619</v>
      </c>
      <c r="G28" s="4">
        <f>'13C'!AE32</f>
        <v>78.947029616271791</v>
      </c>
      <c r="H28" s="4"/>
      <c r="I28" s="19"/>
      <c r="Q28" s="4"/>
    </row>
    <row r="29" spans="1:17" x14ac:dyDescent="0.2">
      <c r="A29" t="str">
        <f>'15N'!F33</f>
        <v>77s 2b</v>
      </c>
      <c r="B29">
        <f>'15N'!AB33</f>
        <v>1.0580000000000001</v>
      </c>
      <c r="C29" s="4">
        <f>'15N'!AA33</f>
        <v>21.565188669518268</v>
      </c>
      <c r="D29" s="4">
        <f>'15N'!AC33</f>
        <v>10.817948603471917</v>
      </c>
      <c r="E29" s="4">
        <f>'13C'!AC33</f>
        <v>15.750721911759685</v>
      </c>
      <c r="F29" s="4">
        <f>'13C'!AD33</f>
        <v>38.774459454583578</v>
      </c>
      <c r="G29" s="4">
        <f>'13C'!AE33</f>
        <v>16.182366250758765</v>
      </c>
      <c r="H29" s="4"/>
      <c r="I29" s="19"/>
      <c r="Q29" s="4"/>
    </row>
    <row r="30" spans="1:17" x14ac:dyDescent="0.2">
      <c r="A30" t="str">
        <f>'15N'!F34</f>
        <v>77s 2b duplo</v>
      </c>
      <c r="B30">
        <f>'15N'!AB34</f>
        <v>1.502</v>
      </c>
      <c r="C30" s="4">
        <f>'15N'!AA34</f>
        <v>20.088245943555314</v>
      </c>
      <c r="D30" s="4">
        <f>'15N'!AC34</f>
        <v>11.365082561733988</v>
      </c>
      <c r="E30" s="4">
        <f>'13C'!AC34</f>
        <v>8.5531418673942756</v>
      </c>
      <c r="F30" s="4">
        <f>'13C'!AD34</f>
        <v>40.568755462369531</v>
      </c>
      <c r="G30" s="4">
        <f>'13C'!AE34</f>
        <v>9.1366979661687697</v>
      </c>
      <c r="H30" s="4"/>
      <c r="I30" s="19"/>
      <c r="Q30" s="4"/>
    </row>
    <row r="31" spans="1:17" x14ac:dyDescent="0.2">
      <c r="A31" t="str">
        <f>'15N'!F35</f>
        <v>78b 2b</v>
      </c>
      <c r="B31">
        <f>'15N'!AB35</f>
        <v>1.133</v>
      </c>
      <c r="C31" s="4">
        <f>'15N'!AA35</f>
        <v>71.151441791806477</v>
      </c>
      <c r="D31" s="4">
        <f>'15N'!AC35</f>
        <v>7.9705185484995962</v>
      </c>
      <c r="E31" s="4">
        <f>'13C'!AC35</f>
        <v>120.11335024275066</v>
      </c>
      <c r="F31" s="4">
        <f>'13C'!AD35</f>
        <v>33.194818512831702</v>
      </c>
      <c r="G31" s="4">
        <f>'13C'!AE35</f>
        <v>118.34232223537417</v>
      </c>
      <c r="H31" s="4"/>
      <c r="I31" s="19"/>
      <c r="Q31" s="4"/>
    </row>
    <row r="32" spans="1:17" x14ac:dyDescent="0.2">
      <c r="A32" t="str">
        <f>'15N'!F36</f>
        <v>78h 2b</v>
      </c>
      <c r="B32">
        <f>'15N'!AB36</f>
        <v>1.0149999999999999</v>
      </c>
      <c r="C32" s="4">
        <f>'15N'!AA36</f>
        <v>15.051703140816688</v>
      </c>
      <c r="D32" s="4">
        <f>'15N'!AC36</f>
        <v>7.5245456018968682</v>
      </c>
      <c r="E32" s="4">
        <f>'13C'!AC36</f>
        <v>-9.3588409549157596</v>
      </c>
      <c r="F32" s="4">
        <f>'13C'!AD36</f>
        <v>34.495912615251072</v>
      </c>
      <c r="G32" s="4"/>
      <c r="H32" s="4"/>
      <c r="I32" s="19"/>
      <c r="Q32" s="4"/>
    </row>
    <row r="33" spans="1:17" x14ac:dyDescent="0.2">
      <c r="A33" t="str">
        <f>'15N'!F38</f>
        <v>78s 2b</v>
      </c>
      <c r="B33">
        <f>'15N'!AB38</f>
        <v>1.208</v>
      </c>
      <c r="C33" s="4">
        <f>'15N'!AA38</f>
        <v>26.350080171926081</v>
      </c>
      <c r="D33" s="4">
        <f>'15N'!AC38</f>
        <v>11.955683505562847</v>
      </c>
      <c r="E33" s="4">
        <f>'13C'!AC38</f>
        <v>29.002433840236105</v>
      </c>
      <c r="F33" s="4">
        <f>'13C'!AD38</f>
        <v>42.634004655976746</v>
      </c>
      <c r="G33" s="4">
        <f>'13C'!AE38</f>
        <v>29.154388218625765</v>
      </c>
      <c r="H33" s="4"/>
      <c r="I33" s="19"/>
    </row>
    <row r="34" spans="1:17" x14ac:dyDescent="0.2">
      <c r="A34" t="str">
        <f>'15N'!F39</f>
        <v>78s 2b duplo</v>
      </c>
      <c r="B34">
        <f>'15N'!AB39</f>
        <v>1.5549999999999999</v>
      </c>
      <c r="C34" s="4">
        <f>'15N'!AA39</f>
        <v>27.489722332716351</v>
      </c>
      <c r="D34" s="4">
        <f>'15N'!AC39</f>
        <v>11.133568318527985</v>
      </c>
      <c r="E34" s="4">
        <f>'13C'!AC39</f>
        <v>33.54376415515388</v>
      </c>
      <c r="F34" s="4">
        <f>'13C'!AD39</f>
        <v>40.613724142284276</v>
      </c>
      <c r="G34" s="4">
        <f>'13C'!AE39</f>
        <v>33.59986944598797</v>
      </c>
      <c r="H34" s="4"/>
      <c r="I34" s="19"/>
    </row>
    <row r="35" spans="1:17" x14ac:dyDescent="0.2">
      <c r="A35" t="str">
        <f>'15N'!F40</f>
        <v>79b 2b</v>
      </c>
      <c r="B35">
        <f>'15N'!AB40</f>
        <v>0.80900000000000005</v>
      </c>
      <c r="C35" s="4">
        <f>'15N'!AA40</f>
        <v>68.928859772905383</v>
      </c>
      <c r="D35" s="4">
        <f>'15N'!AC40</f>
        <v>8.2814227564504925</v>
      </c>
      <c r="E35" s="4">
        <f>'13C'!AC40</f>
        <v>133.14319871038498</v>
      </c>
      <c r="F35" s="4">
        <f>'13C'!AD40</f>
        <v>34.000104649864305</v>
      </c>
      <c r="G35" s="4">
        <f>'13C'!AE40</f>
        <v>131.09716338136366</v>
      </c>
      <c r="H35" s="4"/>
      <c r="I35" s="19"/>
    </row>
    <row r="36" spans="1:17" x14ac:dyDescent="0.2">
      <c r="A36" t="str">
        <f>'15N'!F41</f>
        <v>79h 2b</v>
      </c>
      <c r="B36">
        <f>'15N'!AB41</f>
        <v>1.1439999999999999</v>
      </c>
      <c r="C36" s="4">
        <f>'15N'!AA41</f>
        <v>11.927830184601566</v>
      </c>
      <c r="D36" s="4">
        <f>'15N'!AC41</f>
        <v>8.5112667293687299</v>
      </c>
      <c r="E36" s="4">
        <f>'13C'!AC41</f>
        <v>-16.702627816446892</v>
      </c>
      <c r="F36" s="4">
        <f>'13C'!AD41</f>
        <v>36.533987415638379</v>
      </c>
      <c r="G36" s="4"/>
      <c r="H36" s="4"/>
      <c r="I36" s="19"/>
      <c r="Q36" s="4"/>
    </row>
    <row r="37" spans="1:17" x14ac:dyDescent="0.2">
      <c r="A37" t="str">
        <f>'15N'!F42</f>
        <v>79s 2b</v>
      </c>
      <c r="B37">
        <f>'15N'!AB42</f>
        <v>1.1779999999999999</v>
      </c>
      <c r="C37" s="4">
        <f>'15N'!AA42</f>
        <v>14.250173754926294</v>
      </c>
      <c r="D37" s="4">
        <f>'15N'!AC42</f>
        <v>12.73241435773868</v>
      </c>
      <c r="E37" s="4">
        <f>'13C'!AC42</f>
        <v>-13.483372953506043</v>
      </c>
      <c r="F37" s="4">
        <f>'13C'!AD42</f>
        <v>43.561270528981538</v>
      </c>
      <c r="G37" s="4"/>
      <c r="H37" s="4"/>
      <c r="I37" s="19"/>
      <c r="Q37" s="4"/>
    </row>
    <row r="38" spans="1:17" x14ac:dyDescent="0.2">
      <c r="A38" t="str">
        <f>'15N'!F43</f>
        <v>79s 2b duplo</v>
      </c>
      <c r="B38">
        <f>'15N'!AB43</f>
        <v>1.0189999999999999</v>
      </c>
      <c r="C38" s="4">
        <f>'15N'!AA43</f>
        <v>14.695900626287846</v>
      </c>
      <c r="D38" s="4">
        <f>'15N'!AC43</f>
        <v>12.585862306710913</v>
      </c>
      <c r="E38" s="4">
        <f>'13C'!AC43</f>
        <v>-13.634799490682417</v>
      </c>
      <c r="F38" s="4">
        <f>'13C'!AD43</f>
        <v>43.171447625568369</v>
      </c>
      <c r="G38" s="4"/>
      <c r="H38" s="4"/>
      <c r="I38" s="19"/>
    </row>
    <row r="39" spans="1:17" x14ac:dyDescent="0.2">
      <c r="A39" t="str">
        <f>'15N'!F44</f>
        <v>80b 2b</v>
      </c>
      <c r="B39">
        <f>'15N'!AB44</f>
        <v>0.443</v>
      </c>
      <c r="C39" s="4">
        <f>'15N'!AA44</f>
        <v>112.19929475478713</v>
      </c>
      <c r="D39" s="4">
        <f>'15N'!AC44</f>
        <v>7.5845816099388017</v>
      </c>
      <c r="E39" s="4">
        <f>'13C'!AC44</f>
        <v>211.17865018394627</v>
      </c>
      <c r="F39" s="4">
        <f>'13C'!AD44</f>
        <v>36.255958482115787</v>
      </c>
      <c r="G39" s="4">
        <f>'13C'!AE44</f>
        <v>207.48560256952524</v>
      </c>
      <c r="H39" s="4"/>
      <c r="I39" s="19"/>
    </row>
    <row r="40" spans="1:17" x14ac:dyDescent="0.2">
      <c r="A40" t="str">
        <f>'15N'!F45</f>
        <v>80h 2b</v>
      </c>
      <c r="B40">
        <f>'15N'!AB45</f>
        <v>1.2350000000000001</v>
      </c>
      <c r="C40" s="4">
        <f>'15N'!AA45</f>
        <v>30.461844864871274</v>
      </c>
      <c r="D40" s="4">
        <f>'15N'!AC45</f>
        <v>8.7139923165785369</v>
      </c>
      <c r="E40" s="4">
        <f>'13C'!AC45</f>
        <v>39.099272091314518</v>
      </c>
      <c r="F40" s="4">
        <f>'13C'!AD45</f>
        <v>35.817282354523954</v>
      </c>
      <c r="G40" s="4">
        <f>'13C'!AE45</f>
        <v>39.038123113098955</v>
      </c>
      <c r="H40" s="4"/>
      <c r="I40" s="19"/>
      <c r="L40" s="4"/>
      <c r="M40" s="4"/>
      <c r="N40" s="4"/>
      <c r="O40" s="4"/>
      <c r="P40" s="4"/>
    </row>
    <row r="41" spans="1:17" x14ac:dyDescent="0.2">
      <c r="A41" t="str">
        <f>'15N'!F51</f>
        <v>80s 2b</v>
      </c>
      <c r="B41">
        <f>'15N'!AB51</f>
        <v>1.351</v>
      </c>
      <c r="C41" s="4">
        <f>'15N'!AA51</f>
        <v>18.001159967801563</v>
      </c>
      <c r="D41" s="4">
        <f>'15N'!AC51</f>
        <v>11.096795293939939</v>
      </c>
      <c r="E41" s="4">
        <f>'13C'!AC51</f>
        <v>-1.9965443598414954</v>
      </c>
      <c r="F41" s="4">
        <f>'13C'!AD51</f>
        <v>43.962578158265643</v>
      </c>
      <c r="G41" s="4"/>
      <c r="H41" s="4"/>
      <c r="I41" s="19"/>
      <c r="L41" s="4"/>
      <c r="M41" s="4"/>
      <c r="N41" s="4"/>
      <c r="O41" s="4"/>
      <c r="P41" s="4"/>
    </row>
    <row r="42" spans="1:17" x14ac:dyDescent="0.2">
      <c r="A42" t="str">
        <f>'15N'!F52</f>
        <v>91b 2b</v>
      </c>
      <c r="B42">
        <f>'15N'!AB52</f>
        <v>1.012</v>
      </c>
      <c r="C42" s="4">
        <f>'15N'!AA52</f>
        <v>71.690515407803701</v>
      </c>
      <c r="D42" s="4">
        <f>'15N'!AC52</f>
        <v>7.9551615460714729</v>
      </c>
      <c r="E42" s="4">
        <f>'13C'!AC52</f>
        <v>111.39616273424653</v>
      </c>
      <c r="F42" s="4">
        <f>'13C'!AD52</f>
        <v>35.62110751362961</v>
      </c>
      <c r="G42" s="4">
        <f>'13C'!AE52</f>
        <v>109.80911924479781</v>
      </c>
      <c r="H42" s="4"/>
      <c r="I42" s="19"/>
    </row>
    <row r="43" spans="1:17" x14ac:dyDescent="0.2">
      <c r="A43" t="str">
        <f>'15N'!F53</f>
        <v>92b 2b</v>
      </c>
      <c r="B43">
        <f>'15N'!AB53</f>
        <v>1.425</v>
      </c>
      <c r="C43" s="4">
        <f>'15N'!AA53</f>
        <v>120.65400415672127</v>
      </c>
      <c r="D43" s="4">
        <f>'15N'!AC53</f>
        <v>7.9659830236127718</v>
      </c>
      <c r="E43" s="4">
        <f>'13C'!AC53</f>
        <v>261.80837404412728</v>
      </c>
      <c r="F43" s="4">
        <f>'13C'!AD53</f>
        <v>37.761808016554582</v>
      </c>
      <c r="G43" s="4">
        <f>'13C'!AE53</f>
        <v>257.04673804289638</v>
      </c>
      <c r="H43" s="4"/>
      <c r="I43" s="19"/>
    </row>
    <row r="44" spans="1:17" x14ac:dyDescent="0.2">
      <c r="A44" t="str">
        <f>'15N'!F54</f>
        <v>93b 2b</v>
      </c>
      <c r="B44">
        <f>'15N'!AB54</f>
        <v>1.5449999999999999</v>
      </c>
      <c r="C44" s="4">
        <f>'15N'!AA54</f>
        <v>100.00824823783702</v>
      </c>
      <c r="D44" s="4">
        <f>'15N'!AC54</f>
        <v>8.4154224877741921</v>
      </c>
      <c r="E44" s="4">
        <f>'13C'!AC54</f>
        <v>222.67467778694433</v>
      </c>
      <c r="F44" s="4">
        <f>'13C'!AD54</f>
        <v>35.407671287013379</v>
      </c>
      <c r="G44" s="4">
        <f>'13C'!AE54</f>
        <v>218.73899559634162</v>
      </c>
      <c r="H44" s="4"/>
      <c r="I44" s="19"/>
    </row>
    <row r="45" spans="1:17" x14ac:dyDescent="0.2">
      <c r="A45" t="str">
        <f>'15N'!F55</f>
        <v>94b 2b</v>
      </c>
      <c r="B45">
        <f>'15N'!AB55</f>
        <v>1.08</v>
      </c>
      <c r="C45" s="4">
        <f>'15N'!AA55</f>
        <v>135.98249782033469</v>
      </c>
      <c r="D45" s="4">
        <f>'15N'!AC55</f>
        <v>8.3880554461206334</v>
      </c>
      <c r="E45" s="4">
        <f>'13C'!AC55</f>
        <v>349.93709344597357</v>
      </c>
      <c r="F45" s="4">
        <f>'13C'!AD55</f>
        <v>35.095574397109928</v>
      </c>
      <c r="G45" s="4">
        <f>'13C'!AE55</f>
        <v>343.31541715778974</v>
      </c>
      <c r="H45" s="4"/>
      <c r="I45" s="19"/>
    </row>
    <row r="46" spans="1:17" x14ac:dyDescent="0.2">
      <c r="A46" t="str">
        <f>'15N'!F56</f>
        <v>95b 2b</v>
      </c>
      <c r="B46">
        <f>'15N'!AB56</f>
        <v>1.3089999999999999</v>
      </c>
      <c r="C46" s="4">
        <f>'15N'!AA56</f>
        <v>58.412412190386945</v>
      </c>
      <c r="D46" s="4">
        <f>'15N'!AC56</f>
        <v>8.4418530357166368</v>
      </c>
      <c r="E46" s="4">
        <f>'13C'!AC56</f>
        <v>118.33437689080206</v>
      </c>
      <c r="F46" s="4">
        <f>'13C'!AD56</f>
        <v>33.73697282443355</v>
      </c>
      <c r="G46" s="4">
        <f>'13C'!AE56</f>
        <v>116.60089580486616</v>
      </c>
      <c r="H46" s="4"/>
      <c r="I46" s="19"/>
    </row>
    <row r="47" spans="1:17" x14ac:dyDescent="0.2">
      <c r="A47" t="str">
        <f>'15N'!F58</f>
        <v>96h 2b</v>
      </c>
      <c r="B47">
        <f>'15N'!AB58</f>
        <v>1.468</v>
      </c>
      <c r="C47" s="4">
        <f>'15N'!AA58</f>
        <v>31.46380293648452</v>
      </c>
      <c r="D47" s="4">
        <f>'15N'!AC58</f>
        <v>8.3559850634578208</v>
      </c>
      <c r="E47" s="4">
        <f>'13C'!AC58</f>
        <v>40.905731149970478</v>
      </c>
      <c r="F47" s="4">
        <f>'13C'!AD58</f>
        <v>36.986771145206156</v>
      </c>
      <c r="G47" s="4">
        <f>'13C'!AE58</f>
        <v>40.80645513838104</v>
      </c>
      <c r="H47" s="4"/>
      <c r="I47" s="19"/>
    </row>
    <row r="48" spans="1:17" x14ac:dyDescent="0.2">
      <c r="A48" t="str">
        <f>'15N'!F59</f>
        <v>97h 2b</v>
      </c>
      <c r="B48">
        <f>'15N'!AB59</f>
        <v>1.389</v>
      </c>
      <c r="C48" s="4">
        <f>'15N'!AA59</f>
        <v>16.392834017735208</v>
      </c>
      <c r="D48" s="4">
        <f>'15N'!AC59</f>
        <v>8.1101325559571098</v>
      </c>
      <c r="E48" s="4">
        <f>'13C'!AC59</f>
        <v>-5.5577122868199895</v>
      </c>
      <c r="F48" s="4">
        <f>'13C'!AD59</f>
        <v>36.394809745340389</v>
      </c>
      <c r="G48" s="4"/>
      <c r="H48" s="4"/>
      <c r="I48" s="19"/>
    </row>
    <row r="49" spans="1:9" x14ac:dyDescent="0.2">
      <c r="A49" t="str">
        <f>'15N'!F60</f>
        <v>98h 2b</v>
      </c>
      <c r="B49">
        <f>'15N'!AB60</f>
        <v>1.1970000000000001</v>
      </c>
      <c r="C49" s="4">
        <f>'15N'!AA60</f>
        <v>12.394101533507932</v>
      </c>
      <c r="D49" s="4">
        <f>'15N'!AC60</f>
        <v>8.6747194392581566</v>
      </c>
      <c r="E49" s="4">
        <f>'13C'!AC60</f>
        <v>-15.537057273842159</v>
      </c>
      <c r="F49" s="4">
        <f>'13C'!AD60</f>
        <v>36.945842296195131</v>
      </c>
      <c r="G49" s="4"/>
      <c r="H49" s="4"/>
      <c r="I49" s="19"/>
    </row>
    <row r="50" spans="1:9" x14ac:dyDescent="0.2">
      <c r="A50" t="str">
        <f>'15N'!F61</f>
        <v>99h 2b</v>
      </c>
      <c r="B50">
        <f>'15N'!AB61</f>
        <v>1.2290000000000001</v>
      </c>
      <c r="C50" s="4">
        <f>'15N'!AA61</f>
        <v>73.981597570097421</v>
      </c>
      <c r="D50" s="4">
        <f>'15N'!AC61</f>
        <v>8.2402498768094699</v>
      </c>
      <c r="E50" s="4">
        <f>'13C'!AC61</f>
        <v>169.61266148293632</v>
      </c>
      <c r="F50" s="4">
        <f>'13C'!AD61</f>
        <v>35.908797764129822</v>
      </c>
      <c r="G50" s="4">
        <f>'13C'!AE61</f>
        <v>166.79690352023906</v>
      </c>
      <c r="H50" s="4"/>
      <c r="I50" s="19"/>
    </row>
    <row r="51" spans="1:9" x14ac:dyDescent="0.2">
      <c r="A51" t="str">
        <f>'15N'!F62</f>
        <v>100h 2b</v>
      </c>
      <c r="B51">
        <f>'15N'!AB62</f>
        <v>1.3720000000000001</v>
      </c>
      <c r="C51" s="4">
        <f>'15N'!AA62</f>
        <v>12.235383736108238</v>
      </c>
      <c r="D51" s="4">
        <f>'15N'!AC62</f>
        <v>8.0436666180753953</v>
      </c>
      <c r="E51" s="4">
        <f>'13C'!AC62</f>
        <v>-16.510340552083282</v>
      </c>
      <c r="F51" s="4">
        <f>'13C'!AD62</f>
        <v>36.08117962364453</v>
      </c>
      <c r="G51" s="4"/>
      <c r="H51" s="4"/>
      <c r="I51" s="19"/>
    </row>
    <row r="52" spans="1:9" x14ac:dyDescent="0.2">
      <c r="A52" t="str">
        <f>'15N'!F63</f>
        <v>101s 2b</v>
      </c>
      <c r="B52">
        <f>'15N'!AB63</f>
        <v>1.341</v>
      </c>
      <c r="C52" s="4">
        <f>'15N'!AA63</f>
        <v>15.214645444040194</v>
      </c>
      <c r="D52" s="4">
        <f>'15N'!AC63</f>
        <v>10.984359581025691</v>
      </c>
      <c r="E52" s="4">
        <f>'13C'!AC63</f>
        <v>-8.5725777194913633</v>
      </c>
      <c r="F52" s="4">
        <f>'13C'!AD63</f>
        <v>40.700353521927681</v>
      </c>
      <c r="G52" s="4"/>
      <c r="H52" s="4"/>
      <c r="I52" s="4"/>
    </row>
    <row r="53" spans="1:9" x14ac:dyDescent="0.2">
      <c r="A53" t="str">
        <f>'15N'!F64</f>
        <v>102s 2b</v>
      </c>
      <c r="B53">
        <f>'15N'!AB64</f>
        <v>1.3260000000000001</v>
      </c>
      <c r="C53" s="4">
        <f>'15N'!AA64</f>
        <v>21.341144687729955</v>
      </c>
      <c r="D53" s="4">
        <f>'15N'!AC64</f>
        <v>9.7655736012909742</v>
      </c>
      <c r="E53" s="4">
        <f>'13C'!AC64</f>
        <v>11.882347578864739</v>
      </c>
      <c r="F53" s="4">
        <f>'13C'!AD64</f>
        <v>37.015105592646755</v>
      </c>
      <c r="G53" s="4">
        <f>'13C'!AE64</f>
        <v>12.395637630555845</v>
      </c>
      <c r="H53" s="4"/>
      <c r="I53" s="4"/>
    </row>
    <row r="54" spans="1:9" x14ac:dyDescent="0.2">
      <c r="A54" t="str">
        <f>'15N'!F65</f>
        <v>103s 2b</v>
      </c>
      <c r="B54">
        <f>'15N'!AB65</f>
        <v>1.232</v>
      </c>
      <c r="C54" s="4">
        <f>'15N'!AA65</f>
        <v>23.655495839069669</v>
      </c>
      <c r="D54" s="4">
        <f>'15N'!AC65</f>
        <v>11.894415911657578</v>
      </c>
      <c r="E54" s="4">
        <f>'13C'!AC65</f>
        <v>23.368001468159964</v>
      </c>
      <c r="F54" s="4">
        <f>'13C'!AD65</f>
        <v>43.848417725231819</v>
      </c>
      <c r="G54" s="4">
        <f>'13C'!AE65</f>
        <v>23.638875890745272</v>
      </c>
      <c r="H54" s="4"/>
      <c r="I54" s="4"/>
    </row>
    <row r="55" spans="1:9" x14ac:dyDescent="0.2">
      <c r="A55" t="str">
        <f>'15N'!F66</f>
        <v>104s 2b</v>
      </c>
      <c r="B55">
        <f>'15N'!AB66</f>
        <v>1.1659999999999999</v>
      </c>
      <c r="C55" s="4">
        <f>'15N'!AA66</f>
        <v>18.565313959802538</v>
      </c>
      <c r="D55" s="4">
        <f>'15N'!AC66</f>
        <v>12.052045130973353</v>
      </c>
      <c r="E55" s="4">
        <f>'13C'!AC66</f>
        <v>2.8836367556899019</v>
      </c>
      <c r="F55" s="4">
        <f>'13C'!AD66</f>
        <v>44.123601523787542</v>
      </c>
      <c r="G55" s="4">
        <f>'13C'!AE66</f>
        <v>3.5868531421257956</v>
      </c>
      <c r="H55" s="4"/>
      <c r="I55" s="4"/>
    </row>
    <row r="56" spans="1:9" x14ac:dyDescent="0.2">
      <c r="A56" t="str">
        <f>'15N'!F68</f>
        <v>105s 2b</v>
      </c>
      <c r="B56">
        <f>'15N'!AB68</f>
        <v>1.514</v>
      </c>
      <c r="C56" s="4">
        <f>'15N'!AA68</f>
        <v>14.823720292430535</v>
      </c>
      <c r="D56" s="4">
        <f>'15N'!AC68</f>
        <v>12.106396410894529</v>
      </c>
      <c r="E56" s="4">
        <f>'13C'!AC68</f>
        <v>-8.8160275924532652</v>
      </c>
      <c r="F56" s="4">
        <f>'13C'!AD68</f>
        <v>45.300297569422838</v>
      </c>
      <c r="G56" s="4"/>
      <c r="H56" s="4"/>
      <c r="I56" s="4"/>
    </row>
    <row r="57" spans="1:9" x14ac:dyDescent="0.2">
      <c r="A57" t="str">
        <f>'15N'!F69</f>
        <v>106b 2b</v>
      </c>
      <c r="B57">
        <f>'15N'!AB69</f>
        <v>1.4359999999999999</v>
      </c>
      <c r="C57" s="4">
        <f>'15N'!AA69</f>
        <v>74.514137647496042</v>
      </c>
      <c r="D57" s="4">
        <f>'15N'!AC69</f>
        <v>9.015020296751862</v>
      </c>
      <c r="E57" s="4">
        <f>'13C'!AC69</f>
        <v>150.76060324222732</v>
      </c>
      <c r="F57" s="4">
        <f>'13C'!AD69</f>
        <v>35.482867831118028</v>
      </c>
      <c r="G57" s="4">
        <f>'13C'!AE69</f>
        <v>148.34273586568293</v>
      </c>
      <c r="H57" s="4"/>
      <c r="I57" s="4"/>
    </row>
    <row r="58" spans="1:9" x14ac:dyDescent="0.2">
      <c r="A58" t="str">
        <f>'15N'!F70</f>
        <v>106h 2b</v>
      </c>
      <c r="B58">
        <f>'15N'!AB70</f>
        <v>1.399</v>
      </c>
      <c r="C58" s="4">
        <f>'15N'!AA70</f>
        <v>12.491941087959207</v>
      </c>
      <c r="D58" s="4">
        <f>'15N'!AC70</f>
        <v>8.0910950629819887</v>
      </c>
      <c r="E58" s="4">
        <f>'13C'!AC70</f>
        <v>-15.921862107985893</v>
      </c>
      <c r="F58" s="4">
        <f>'13C'!AD70</f>
        <v>35.08521043907735</v>
      </c>
      <c r="G58" s="4"/>
      <c r="H58" s="4"/>
      <c r="I58" s="4"/>
    </row>
    <row r="59" spans="1:9" x14ac:dyDescent="0.2">
      <c r="A59" t="str">
        <f>'15N'!F71</f>
        <v>106s 2b</v>
      </c>
      <c r="B59">
        <f>'15N'!AB71</f>
        <v>1.1659999999999999</v>
      </c>
      <c r="C59" s="4">
        <f>'15N'!AA71</f>
        <v>18.938742820826835</v>
      </c>
      <c r="D59" s="4">
        <f>'15N'!AC71</f>
        <v>11.802864115179473</v>
      </c>
      <c r="E59" s="4">
        <f>'13C'!AC71</f>
        <v>4.5599925577299754</v>
      </c>
      <c r="F59" s="4">
        <f>'13C'!AD71</f>
        <v>42.640147027765735</v>
      </c>
      <c r="G59" s="4">
        <f>'13C'!AE71</f>
        <v>5.2278278635348885</v>
      </c>
      <c r="H59" s="4"/>
      <c r="I59" s="4"/>
    </row>
    <row r="60" spans="1:9" x14ac:dyDescent="0.2">
      <c r="A60" t="str">
        <f>'15N'!F72</f>
        <v>107b 2b</v>
      </c>
      <c r="B60">
        <f>'15N'!AB72</f>
        <v>1.4039999999999999</v>
      </c>
      <c r="C60" s="4">
        <f>'15N'!AA72</f>
        <v>74.098270812138381</v>
      </c>
      <c r="D60" s="4">
        <f>'15N'!AC72</f>
        <v>8.5440799189873822</v>
      </c>
      <c r="E60" s="4">
        <f>'13C'!AC72</f>
        <v>158.09562579602323</v>
      </c>
      <c r="F60" s="4">
        <f>'13C'!AD72</f>
        <v>33.900062046778935</v>
      </c>
      <c r="G60" s="4">
        <f>'13C'!AE72</f>
        <v>155.52294580506245</v>
      </c>
      <c r="H60" s="4"/>
      <c r="I60" s="4"/>
    </row>
    <row r="61" spans="1:9" x14ac:dyDescent="0.2">
      <c r="A61" t="str">
        <f>'15N'!F73</f>
        <v>107h 2b</v>
      </c>
      <c r="B61">
        <f>'15N'!AB73</f>
        <v>1.304</v>
      </c>
      <c r="C61" s="4">
        <f>'15N'!AA73</f>
        <v>12.844427144326129</v>
      </c>
      <c r="D61" s="4">
        <f>'15N'!AC73</f>
        <v>8.0899395653291677</v>
      </c>
      <c r="E61" s="4">
        <f>'13C'!AC73</f>
        <v>-14.958169404478447</v>
      </c>
      <c r="F61" s="4">
        <f>'13C'!AD73</f>
        <v>36.349342144105051</v>
      </c>
      <c r="G61" s="4"/>
      <c r="H61" s="4"/>
      <c r="I61" s="4"/>
    </row>
    <row r="62" spans="1:9" x14ac:dyDescent="0.2">
      <c r="A62" t="str">
        <f>'15N'!F74</f>
        <v>107s 2b</v>
      </c>
      <c r="B62">
        <f>'15N'!AB74</f>
        <v>1.0820000000000001</v>
      </c>
      <c r="C62" s="4">
        <f>'15N'!AA74</f>
        <v>12.895366161754946</v>
      </c>
      <c r="D62" s="4">
        <f>'15N'!AC74</f>
        <v>12.071919609345418</v>
      </c>
      <c r="E62" s="4">
        <f>'13C'!AC74</f>
        <v>-15.784815533910075</v>
      </c>
      <c r="F62" s="4">
        <f>'13C'!AD74</f>
        <v>43.09564841126172</v>
      </c>
      <c r="G62" s="4"/>
      <c r="H62" s="4"/>
      <c r="I62" s="4"/>
    </row>
    <row r="63" spans="1:9" x14ac:dyDescent="0.2">
      <c r="A63" t="str">
        <f>'15N'!F75</f>
        <v>108b 2b</v>
      </c>
      <c r="B63">
        <f>'15N'!AB75</f>
        <v>0.71</v>
      </c>
      <c r="C63" s="4">
        <f>'15N'!AA75</f>
        <v>249.70824461935203</v>
      </c>
      <c r="D63" s="4">
        <f>'15N'!AC75</f>
        <v>7.562411081796431</v>
      </c>
      <c r="E63" s="4">
        <f>'13C'!AC75</f>
        <v>600.81095618889583</v>
      </c>
      <c r="F63" s="4">
        <f>'13C'!AD75</f>
        <v>36.948340598154559</v>
      </c>
      <c r="G63" s="4">
        <f>'13C'!AE75</f>
        <v>588.89434886333254</v>
      </c>
      <c r="H63" s="4"/>
      <c r="I63" s="4"/>
    </row>
    <row r="64" spans="1:9" x14ac:dyDescent="0.2">
      <c r="A64" t="str">
        <f>'15N'!F76</f>
        <v>108h 2b</v>
      </c>
      <c r="B64">
        <f>'15N'!AB76</f>
        <v>1.139</v>
      </c>
      <c r="C64" s="4">
        <f>'15N'!AA76</f>
        <v>13.780435931502776</v>
      </c>
      <c r="D64" s="4">
        <f>'15N'!AC76</f>
        <v>8.3725443235584578</v>
      </c>
      <c r="E64" s="4">
        <f>'13C'!AC76</f>
        <v>-12.381337156262251</v>
      </c>
      <c r="F64" s="4">
        <f>'13C'!AD76</f>
        <v>34.815383823912398</v>
      </c>
      <c r="G64" s="4"/>
      <c r="H64" s="4"/>
      <c r="I64" s="4"/>
    </row>
    <row r="65" spans="1:11" x14ac:dyDescent="0.2">
      <c r="A65" t="str">
        <f>'15N'!F78</f>
        <v>108s 2b</v>
      </c>
      <c r="B65">
        <f>'15N'!AB78</f>
        <v>1.4790000000000001</v>
      </c>
      <c r="C65" s="4">
        <f>'15N'!AA78</f>
        <v>26.914616149079457</v>
      </c>
      <c r="D65" s="4">
        <f>'15N'!AC78</f>
        <v>12.013112612328488</v>
      </c>
      <c r="E65" s="4">
        <f>'13C'!AC78</f>
        <v>26.586949719808818</v>
      </c>
      <c r="F65" s="4">
        <f>'13C'!AD78</f>
        <v>44.330947326669325</v>
      </c>
      <c r="G65" s="4">
        <f>'13C'!AE78</f>
        <v>26.789885183671913</v>
      </c>
      <c r="H65" s="4"/>
      <c r="I65" s="4"/>
    </row>
    <row r="66" spans="1:11" x14ac:dyDescent="0.2">
      <c r="A66" t="str">
        <f>'15N'!F79</f>
        <v>109b 2b</v>
      </c>
      <c r="B66">
        <f>'15N'!AB79</f>
        <v>0.48699999999999999</v>
      </c>
      <c r="C66" s="4">
        <f>'15N'!AA79</f>
        <v>158.9756948813054</v>
      </c>
      <c r="D66" s="4">
        <f>'15N'!AC79</f>
        <v>8.3618693185029436</v>
      </c>
      <c r="E66" s="4">
        <f>'13C'!AC79</f>
        <v>385.24447096160679</v>
      </c>
      <c r="F66" s="4">
        <f>'13C'!AD79</f>
        <v>36.088989931001294</v>
      </c>
      <c r="G66" s="4">
        <f>'13C'!AE79</f>
        <v>377.87759895230641</v>
      </c>
      <c r="H66" s="4"/>
      <c r="I66" s="4"/>
    </row>
    <row r="67" spans="1:11" x14ac:dyDescent="0.2">
      <c r="A67" t="str">
        <f>'15N'!F80</f>
        <v>109h 2b</v>
      </c>
      <c r="B67">
        <f>'15N'!AB80</f>
        <v>1.2410000000000001</v>
      </c>
      <c r="C67" s="4">
        <f>'15N'!AA80</f>
        <v>12.293422164051647</v>
      </c>
      <c r="D67" s="4">
        <f>'15N'!AC80</f>
        <v>8.9085087376464891</v>
      </c>
      <c r="E67" s="4">
        <f>'13C'!AC80</f>
        <v>-16.082002813380821</v>
      </c>
      <c r="F67" s="4">
        <f>'13C'!AD80</f>
        <v>37.477538451173885</v>
      </c>
      <c r="G67" s="4"/>
      <c r="H67" s="4"/>
      <c r="I67" s="4"/>
    </row>
    <row r="68" spans="1:11" x14ac:dyDescent="0.2">
      <c r="A68" t="str">
        <f>'15N'!F81</f>
        <v>109s 2b</v>
      </c>
      <c r="B68">
        <f>'15N'!AB81</f>
        <v>1.2170000000000001</v>
      </c>
      <c r="C68" s="4">
        <f>'15N'!AA81</f>
        <v>14.802116513678589</v>
      </c>
      <c r="D68" s="4">
        <f>'15N'!AC81</f>
        <v>9.792436136796109</v>
      </c>
      <c r="E68" s="4">
        <f>'13C'!AC81</f>
        <v>-8.447533679829716</v>
      </c>
      <c r="F68" s="4">
        <f>'13C'!AD81</f>
        <v>33.779047423270853</v>
      </c>
      <c r="G68" s="4"/>
      <c r="H68" s="4"/>
      <c r="I68" s="4"/>
      <c r="J68" s="24"/>
      <c r="K68" s="4"/>
    </row>
    <row r="69" spans="1:11" x14ac:dyDescent="0.2">
      <c r="A69" t="str">
        <f>'15N'!F82</f>
        <v>110b 2b</v>
      </c>
      <c r="B69">
        <f>'15N'!AB82</f>
        <v>1.333</v>
      </c>
      <c r="C69" s="4">
        <f>'15N'!AA82</f>
        <v>78.26538903595727</v>
      </c>
      <c r="D69" s="4">
        <f>'15N'!AC82</f>
        <v>9.4259127659948074</v>
      </c>
      <c r="E69" s="4">
        <f>'13C'!AC82</f>
        <v>180.11288899195841</v>
      </c>
      <c r="F69" s="4">
        <f>'13C'!AD82</f>
        <v>37.442008713653614</v>
      </c>
      <c r="G69" s="4">
        <f>'13C'!AE82</f>
        <v>177.07551375941412</v>
      </c>
      <c r="H69" s="4"/>
      <c r="I69" s="4"/>
      <c r="J69" s="24"/>
      <c r="K69" s="4"/>
    </row>
    <row r="70" spans="1:11" x14ac:dyDescent="0.2">
      <c r="A70" t="str">
        <f>'15N'!F83</f>
        <v>110h 2b</v>
      </c>
      <c r="B70">
        <f>'15N'!AB83</f>
        <v>1.145</v>
      </c>
      <c r="C70" s="4">
        <f>'15N'!AA83</f>
        <v>12.633089193424988</v>
      </c>
      <c r="D70" s="4">
        <f>'15N'!AC83</f>
        <v>7.7303289105189732</v>
      </c>
      <c r="E70" s="4">
        <f>'13C'!AC83</f>
        <v>-16.62076645035032</v>
      </c>
      <c r="F70" s="4">
        <f>'13C'!AD83</f>
        <v>34.565057340730917</v>
      </c>
      <c r="G70" s="4"/>
      <c r="H70" s="4"/>
      <c r="I70" s="4"/>
      <c r="J70" s="24"/>
      <c r="K70" s="4"/>
    </row>
    <row r="71" spans="1:11" x14ac:dyDescent="0.2">
      <c r="A71" t="str">
        <f>'15N'!F84</f>
        <v>110s 2b</v>
      </c>
      <c r="B71">
        <f>'15N'!AB84</f>
        <v>1.208</v>
      </c>
      <c r="C71" s="4">
        <f>'15N'!AA84</f>
        <v>12.852585008807957</v>
      </c>
      <c r="D71" s="4">
        <f>'15N'!AC84</f>
        <v>11.747160940394817</v>
      </c>
      <c r="E71" s="4">
        <f>'13C'!AC84</f>
        <v>-15.708370375982961</v>
      </c>
      <c r="F71" s="4">
        <f>'13C'!AD84</f>
        <v>41.317591507378594</v>
      </c>
      <c r="G71" s="4"/>
      <c r="H71" s="4"/>
      <c r="I71" s="4"/>
      <c r="J71" s="24"/>
      <c r="K71" s="4"/>
    </row>
    <row r="72" spans="1:11" x14ac:dyDescent="0.2">
      <c r="A72" t="str">
        <f>'15N'!F85</f>
        <v>111b 2b</v>
      </c>
      <c r="B72">
        <f>'15N'!AB85</f>
        <v>0.36499999999999999</v>
      </c>
      <c r="C72" s="4">
        <f>'15N'!AA85</f>
        <v>52.417150423434173</v>
      </c>
      <c r="D72" s="4">
        <f>'15N'!AC85</f>
        <v>7.6105066713110059</v>
      </c>
      <c r="E72" s="4">
        <f>'13C'!AC85</f>
        <v>65.654625427582076</v>
      </c>
      <c r="F72" s="4">
        <f>'13C'!AD85</f>
        <v>35.642518787180684</v>
      </c>
      <c r="G72" s="4">
        <f>'13C'!AE85</f>
        <v>65.033000507188092</v>
      </c>
      <c r="H72" s="4"/>
      <c r="I72" s="4"/>
      <c r="J72" s="24"/>
      <c r="K72" s="4"/>
    </row>
    <row r="73" spans="1:11" x14ac:dyDescent="0.2">
      <c r="A73" t="str">
        <f>'15N'!F86</f>
        <v>111h 2b</v>
      </c>
      <c r="B73">
        <f>'15N'!AB86</f>
        <v>1.3080000000000001</v>
      </c>
      <c r="C73" s="4">
        <f>'15N'!AA86</f>
        <v>14.200694966557673</v>
      </c>
      <c r="D73" s="4">
        <f>'15N'!AC86</f>
        <v>8.1693619945964606</v>
      </c>
      <c r="E73" s="4">
        <f>'13C'!AC86</f>
        <v>-12.353866349568476</v>
      </c>
      <c r="F73" s="4">
        <f>'13C'!AD86</f>
        <v>35.04796052102985</v>
      </c>
      <c r="G73" s="4"/>
      <c r="H73" s="4"/>
      <c r="I73" s="4"/>
    </row>
    <row r="74" spans="1:11" x14ac:dyDescent="0.2">
      <c r="A74" t="str">
        <f>'15N'!F88</f>
        <v>111s 2b</v>
      </c>
      <c r="B74">
        <f>'15N'!AB88</f>
        <v>1.0329999999999999</v>
      </c>
      <c r="C74" s="4">
        <f>'15N'!AA88</f>
        <v>20.612977755844138</v>
      </c>
      <c r="D74" s="4">
        <f>'15N'!AC88</f>
        <v>10.975890972156453</v>
      </c>
      <c r="E74" s="4">
        <f>'13C'!AC88</f>
        <v>-1.6164656557276258</v>
      </c>
      <c r="F74" s="4">
        <f>'13C'!AD88</f>
        <v>40.185441538181408</v>
      </c>
      <c r="G74" s="4"/>
      <c r="H74" s="4"/>
      <c r="I74" s="4"/>
      <c r="J74" s="24"/>
      <c r="K74" s="24"/>
    </row>
    <row r="75" spans="1:11" x14ac:dyDescent="0.2">
      <c r="A75" t="str">
        <f>'15N'!F89</f>
        <v>112b 2b</v>
      </c>
      <c r="B75">
        <f>'15N'!AB89</f>
        <v>0.73099999999999998</v>
      </c>
      <c r="C75" s="4">
        <f>'15N'!AA89</f>
        <v>60.621983263783967</v>
      </c>
      <c r="D75" s="4">
        <f>'15N'!AC89</f>
        <v>8.5551034029234145</v>
      </c>
      <c r="E75" s="4">
        <f>'13C'!AC89</f>
        <v>86.510974302740124</v>
      </c>
      <c r="F75" s="4">
        <f>'13C'!AD89</f>
        <v>36.357955123102109</v>
      </c>
      <c r="G75" s="4">
        <f>'13C'!AE89</f>
        <v>85.449156339603178</v>
      </c>
      <c r="H75" s="4"/>
      <c r="I75" s="4"/>
      <c r="J75" s="24"/>
      <c r="K75" s="24"/>
    </row>
    <row r="76" spans="1:11" x14ac:dyDescent="0.2">
      <c r="A76" t="str">
        <f>'15N'!F90</f>
        <v>112h 2b</v>
      </c>
      <c r="B76">
        <f>'15N'!AB90</f>
        <v>1.103</v>
      </c>
      <c r="C76" s="4">
        <f>'15N'!AA90</f>
        <v>14.461653878852944</v>
      </c>
      <c r="D76" s="4">
        <f>'15N'!AC90</f>
        <v>8.2851211893760173</v>
      </c>
      <c r="E76" s="4">
        <f>'13C'!AC90</f>
        <v>-11.876484572412064</v>
      </c>
      <c r="F76" s="4">
        <f>'13C'!AD90</f>
        <v>34.123355779232277</v>
      </c>
      <c r="G76" s="4"/>
      <c r="H76" s="4"/>
      <c r="I76" s="4"/>
      <c r="J76" s="24"/>
      <c r="K76" s="24"/>
    </row>
    <row r="77" spans="1:11" x14ac:dyDescent="0.2">
      <c r="A77" t="str">
        <f>'15N'!F91</f>
        <v>112s 2b</v>
      </c>
      <c r="B77">
        <f>'15N'!AB91</f>
        <v>1.53</v>
      </c>
      <c r="C77" s="4">
        <f>'15N'!AA91</f>
        <v>14.122805329134234</v>
      </c>
      <c r="D77" s="4">
        <f>'15N'!AC91</f>
        <v>10.345611084961007</v>
      </c>
      <c r="E77" s="4">
        <f>'13C'!AC91</f>
        <v>-12.135849387456643</v>
      </c>
      <c r="F77" s="4">
        <f>'13C'!AD91</f>
        <v>40.16011376305466</v>
      </c>
      <c r="G77" s="4"/>
      <c r="H77" s="4"/>
      <c r="I77" s="4"/>
      <c r="J77" s="24"/>
      <c r="K77" s="24"/>
    </row>
    <row r="78" spans="1:11" x14ac:dyDescent="0.2">
      <c r="A78" t="str">
        <f>'15N'!F92</f>
        <v>113b 2b</v>
      </c>
      <c r="B78">
        <f>'15N'!AB92</f>
        <v>0.73499999999999999</v>
      </c>
      <c r="C78" s="4">
        <f>'15N'!AA92</f>
        <v>126.87200498428759</v>
      </c>
      <c r="D78" s="4">
        <f>'15N'!AC92</f>
        <v>9.9078277677412796</v>
      </c>
      <c r="E78" s="4">
        <f>'13C'!AC92</f>
        <v>283.90758574452752</v>
      </c>
      <c r="F78" s="4">
        <f>'13C'!AD92</f>
        <v>36.98044806042482</v>
      </c>
      <c r="G78" s="4">
        <f>'13C'!AE92</f>
        <v>278.67952490072952</v>
      </c>
      <c r="H78" s="4"/>
      <c r="I78" s="4"/>
      <c r="J78" s="24"/>
      <c r="K78" s="24"/>
    </row>
    <row r="79" spans="1:11" x14ac:dyDescent="0.2">
      <c r="A79" t="str">
        <f>'15N'!F93</f>
        <v>113h 2b</v>
      </c>
      <c r="B79">
        <f>'15N'!AB93</f>
        <v>1.232</v>
      </c>
      <c r="C79" s="4">
        <f>'15N'!AA93</f>
        <v>17.941753035371669</v>
      </c>
      <c r="D79" s="4">
        <f>'15N'!AC93</f>
        <v>7.871463006906751</v>
      </c>
      <c r="E79" s="4">
        <f>'13C'!AC93</f>
        <v>-4.0953208182121532</v>
      </c>
      <c r="F79" s="4">
        <f>'13C'!AD93</f>
        <v>34.864337108042335</v>
      </c>
      <c r="G79" s="4"/>
      <c r="I79" s="4"/>
    </row>
    <row r="80" spans="1:11" x14ac:dyDescent="0.2">
      <c r="A80" t="str">
        <f>'15N'!F100</f>
        <v>113s 2b</v>
      </c>
      <c r="B80">
        <f>'15N'!AB100</f>
        <v>1.1220000000000001</v>
      </c>
      <c r="C80" s="4">
        <f>'15N'!AA100</f>
        <v>28.928363521667233</v>
      </c>
      <c r="D80" s="4">
        <f>'15N'!AC100</f>
        <v>11.640351135357117</v>
      </c>
      <c r="E80" s="4">
        <f>'13C'!AC100</f>
        <v>17.299725916509182</v>
      </c>
      <c r="F80" s="4">
        <f>'13C'!AD100</f>
        <v>42.937080600082957</v>
      </c>
      <c r="G80" s="4">
        <f>'13C'!AE100</f>
        <v>17.698677055459051</v>
      </c>
      <c r="I80" s="4"/>
    </row>
    <row r="81" spans="1:7" x14ac:dyDescent="0.2">
      <c r="A81" t="str">
        <f>'15N'!F101</f>
        <v>114b 2b</v>
      </c>
      <c r="B81">
        <f>'15N'!AB101</f>
        <v>0.6</v>
      </c>
      <c r="C81" s="4">
        <f>'15N'!AA101</f>
        <v>53.715828652307479</v>
      </c>
      <c r="D81" s="4">
        <f>'15N'!AC101</f>
        <v>7.7483215042017859</v>
      </c>
      <c r="E81" s="4">
        <f>'13C'!AC101</f>
        <v>82.299212809140911</v>
      </c>
      <c r="F81" s="4">
        <f>'13C'!AD101</f>
        <v>33.130375321859496</v>
      </c>
      <c r="G81" s="4">
        <f>'13C'!AE101</f>
        <v>81.326288070713275</v>
      </c>
    </row>
    <row r="82" spans="1:7" x14ac:dyDescent="0.2">
      <c r="A82" t="str">
        <f>'15N'!F102</f>
        <v>114h 2b</v>
      </c>
      <c r="B82">
        <f>'15N'!AB102</f>
        <v>1.48</v>
      </c>
      <c r="C82" s="4">
        <f>'15N'!AA102</f>
        <v>34.460226836907943</v>
      </c>
      <c r="D82" s="4">
        <f>'15N'!AC102</f>
        <v>9.4651109386216188</v>
      </c>
      <c r="E82" s="4">
        <f>'13C'!AC102</f>
        <v>37.812340721521053</v>
      </c>
      <c r="F82" s="4">
        <f>'13C'!AD102</f>
        <v>42.172163448782925</v>
      </c>
      <c r="G82" s="4">
        <f>'13C'!AE102</f>
        <v>37.778353651598344</v>
      </c>
    </row>
    <row r="83" spans="1:7" x14ac:dyDescent="0.2">
      <c r="A83" t="str">
        <f>'15N'!F103</f>
        <v>114s 2b</v>
      </c>
      <c r="B83">
        <f>'15N'!AB103</f>
        <v>1.2110000000000001</v>
      </c>
      <c r="C83" s="4">
        <f>'15N'!AA103</f>
        <v>12.816188995650689</v>
      </c>
      <c r="D83" s="4">
        <f>'15N'!AC103</f>
        <v>11.551704293838281</v>
      </c>
      <c r="E83" s="4">
        <f>'13C'!AC103</f>
        <v>-15.661918172566265</v>
      </c>
      <c r="F83" s="4">
        <f>'13C'!AD103</f>
        <v>43.837940488098496</v>
      </c>
      <c r="G83" s="4"/>
    </row>
    <row r="84" spans="1:7" x14ac:dyDescent="0.2">
      <c r="A84" t="str">
        <f>'15N'!F104</f>
        <v>115b 2b</v>
      </c>
      <c r="B84">
        <f>'15N'!AB104</f>
        <v>0.27500000000000002</v>
      </c>
      <c r="C84" s="4">
        <f>'15N'!AA104</f>
        <v>48.396100548552795</v>
      </c>
      <c r="D84" s="4">
        <f>'15N'!AC104</f>
        <v>8.1590957332154144</v>
      </c>
      <c r="E84" s="4">
        <f>'13C'!AC104</f>
        <v>55.897541087937512</v>
      </c>
      <c r="F84" s="4">
        <f>'13C'!AD104</f>
        <v>40.975229127472538</v>
      </c>
      <c r="G84" s="4">
        <f>'13C'!AE104</f>
        <v>55.481848695306503</v>
      </c>
    </row>
    <row r="85" spans="1:7" x14ac:dyDescent="0.2">
      <c r="A85" t="str">
        <f>'15N'!F105</f>
        <v>115h 2b</v>
      </c>
      <c r="B85">
        <f>'15N'!AB105</f>
        <v>1.2110000000000001</v>
      </c>
      <c r="C85" s="4">
        <f>'15N'!AA105</f>
        <v>12.346720174388901</v>
      </c>
      <c r="D85" s="4">
        <f>'15N'!AC105</f>
        <v>7.5740825639613663</v>
      </c>
      <c r="E85" s="4">
        <f>'13C'!AC105</f>
        <v>-15.194769529518338</v>
      </c>
      <c r="F85" s="4">
        <f>'13C'!AD105</f>
        <v>34.062786538884019</v>
      </c>
      <c r="G85" s="4"/>
    </row>
    <row r="86" spans="1:7" x14ac:dyDescent="0.2">
      <c r="A86" t="str">
        <f>'15N'!F106</f>
        <v>115s 2b</v>
      </c>
      <c r="B86">
        <f>'15N'!AB106</f>
        <v>1.1619999999999999</v>
      </c>
      <c r="C86" s="4">
        <f>'15N'!AA106</f>
        <v>17.749042917354988</v>
      </c>
      <c r="D86" s="4">
        <f>'15N'!AC106</f>
        <v>12.412662512475125</v>
      </c>
      <c r="E86" s="4">
        <f>'13C'!AC106</f>
        <v>-3.4445825618210191</v>
      </c>
      <c r="F86" s="4">
        <f>'13C'!AD106</f>
        <v>43.223306775677067</v>
      </c>
      <c r="G86" s="4"/>
    </row>
    <row r="87" spans="1:7" x14ac:dyDescent="0.2">
      <c r="A87" t="str">
        <f>'15N'!F108</f>
        <v>116b 2b</v>
      </c>
      <c r="B87">
        <f>'15N'!AB108</f>
        <v>1.3080000000000001</v>
      </c>
      <c r="C87" s="4">
        <f>'15N'!AA108</f>
        <v>26.603953115025465</v>
      </c>
      <c r="D87" s="4">
        <f>'15N'!AC108</f>
        <v>8.6586852462699291</v>
      </c>
      <c r="E87" s="4">
        <f>'13C'!AC108</f>
        <v>20.925486008751239</v>
      </c>
      <c r="F87" s="4">
        <f>'13C'!AD108</f>
        <v>33.671124666747041</v>
      </c>
      <c r="G87" s="4">
        <f>'13C'!AE108</f>
        <v>21.247912038881072</v>
      </c>
    </row>
    <row r="88" spans="1:7" x14ac:dyDescent="0.2">
      <c r="A88" t="str">
        <f>'15N'!F109</f>
        <v>116h 2b</v>
      </c>
      <c r="B88">
        <f>'15N'!AB109</f>
        <v>1.1120000000000001</v>
      </c>
      <c r="C88" s="4">
        <f>'15N'!AA109</f>
        <v>12.434683506503969</v>
      </c>
      <c r="D88" s="4">
        <f>'15N'!AC109</f>
        <v>8.2316192480498209</v>
      </c>
      <c r="E88" s="4">
        <f>'13C'!AC109</f>
        <v>-16.038835707713666</v>
      </c>
      <c r="F88" s="4">
        <f>'13C'!AD109</f>
        <v>35.473879328027891</v>
      </c>
      <c r="G88" s="4"/>
    </row>
    <row r="89" spans="1:7" x14ac:dyDescent="0.2">
      <c r="A89" t="str">
        <f>'15N'!F110</f>
        <v>116s 2b</v>
      </c>
      <c r="B89">
        <f>'15N'!AB110</f>
        <v>1.391</v>
      </c>
      <c r="C89" s="4">
        <f>'15N'!AA110</f>
        <v>22.16318052149073</v>
      </c>
      <c r="D89" s="4">
        <f>'15N'!AC110</f>
        <v>11.882358997651206</v>
      </c>
      <c r="E89" s="4">
        <f>'13C'!AC110</f>
        <v>8.2282521572880967</v>
      </c>
      <c r="F89" s="4">
        <f>'13C'!AD110</f>
        <v>44.828673529601645</v>
      </c>
      <c r="G89" s="4">
        <f>'13C'!AE110</f>
        <v>8.8186653618246567</v>
      </c>
    </row>
    <row r="90" spans="1:7" x14ac:dyDescent="0.2">
      <c r="A90" t="str">
        <f>'15N'!F111</f>
        <v>117b 2b</v>
      </c>
      <c r="B90">
        <f>'15N'!AB111</f>
        <v>0.95599999999999996</v>
      </c>
      <c r="C90" s="4">
        <f>'15N'!AA111</f>
        <v>48.118737781531536</v>
      </c>
      <c r="D90" s="4">
        <f>'15N'!AC111</f>
        <v>10.135860479038472</v>
      </c>
      <c r="E90" s="4">
        <f>'13C'!AC111</f>
        <v>75.913871806410128</v>
      </c>
      <c r="F90" s="4">
        <f>'13C'!AD111</f>
        <v>41.49807247154088</v>
      </c>
      <c r="G90" s="4">
        <f>'13C'!AE111</f>
        <v>75.075715751694489</v>
      </c>
    </row>
    <row r="91" spans="1:7" x14ac:dyDescent="0.2">
      <c r="A91" t="str">
        <f>'15N'!F112</f>
        <v>117h 2b</v>
      </c>
      <c r="B91">
        <f>'15N'!AB112</f>
        <v>1.429</v>
      </c>
      <c r="C91" s="4">
        <f>'15N'!AA112</f>
        <v>14.239238537841775</v>
      </c>
      <c r="D91" s="4">
        <f>'15N'!AC112</f>
        <v>8.0271226177777439</v>
      </c>
      <c r="E91" s="4">
        <f>'13C'!AC112</f>
        <v>-10.353779764404466</v>
      </c>
      <c r="F91" s="4">
        <f>'13C'!AD112</f>
        <v>34.3013634452494</v>
      </c>
      <c r="G91" s="4"/>
    </row>
    <row r="92" spans="1:7" x14ac:dyDescent="0.2">
      <c r="A92" t="str">
        <f>'15N'!F113</f>
        <v>117s 2b</v>
      </c>
      <c r="B92">
        <f>'15N'!AB113</f>
        <v>1.268</v>
      </c>
      <c r="C92" s="4">
        <f>'15N'!AA113</f>
        <v>16.273061117741655</v>
      </c>
      <c r="D92" s="4">
        <f>'15N'!AC113</f>
        <v>12.184697110931261</v>
      </c>
      <c r="E92" s="4">
        <f>'13C'!AC113</f>
        <v>-8.5122224045243762</v>
      </c>
      <c r="F92" s="4">
        <f>'13C'!AD113</f>
        <v>44.526230138974242</v>
      </c>
      <c r="G92" s="4"/>
    </row>
    <row r="93" spans="1:7" x14ac:dyDescent="0.2">
      <c r="A93" t="str">
        <f>'15N'!F114</f>
        <v>118b 2b</v>
      </c>
      <c r="B93">
        <f>'15N'!AB114</f>
        <v>0.81699999999999995</v>
      </c>
      <c r="C93" s="4">
        <f>'15N'!AA114</f>
        <v>38.711915508090478</v>
      </c>
      <c r="D93" s="4">
        <f>'15N'!AC114</f>
        <v>8.2350356784329097</v>
      </c>
      <c r="E93" s="4">
        <f>'13C'!AC114</f>
        <v>42.625204819516512</v>
      </c>
      <c r="F93" s="4">
        <f>'13C'!AD114</f>
        <v>35.53535253154427</v>
      </c>
      <c r="G93" s="4">
        <f>'13C'!AE114</f>
        <v>42.489637683768933</v>
      </c>
    </row>
    <row r="94" spans="1:7" x14ac:dyDescent="0.2">
      <c r="A94" t="str">
        <f>'15N'!F115</f>
        <v>118h 2b</v>
      </c>
      <c r="B94">
        <f>'15N'!AB115</f>
        <v>1.254</v>
      </c>
      <c r="C94" s="4">
        <f>'15N'!AA115</f>
        <v>18.11605488540043</v>
      </c>
      <c r="D94" s="4">
        <f>'15N'!AC115</f>
        <v>7.855819025467949</v>
      </c>
      <c r="E94" s="4">
        <f>'13C'!AC115</f>
        <v>-0.33186416345185127</v>
      </c>
      <c r="F94" s="4">
        <f>'13C'!AD115</f>
        <v>34.396352546354862</v>
      </c>
      <c r="G94" s="4">
        <f>'13C'!AE115</f>
        <v>0.43921842248100879</v>
      </c>
    </row>
    <row r="95" spans="1:7" x14ac:dyDescent="0.2">
      <c r="A95" t="str">
        <f>'15N'!F116</f>
        <v>118s 2b</v>
      </c>
      <c r="B95">
        <f>'15N'!AB116</f>
        <v>1.206</v>
      </c>
      <c r="C95" s="4">
        <f>'15N'!AA116</f>
        <v>14.71097134820147</v>
      </c>
      <c r="D95" s="4">
        <f>'15N'!AC116</f>
        <v>12.351424087563579</v>
      </c>
      <c r="E95" s="4">
        <f>'13C'!AC116</f>
        <v>-10.296159784283521</v>
      </c>
      <c r="F95" s="4">
        <f>'13C'!AD116</f>
        <v>44.732900409639726</v>
      </c>
      <c r="G95" s="4"/>
    </row>
    <row r="96" spans="1:7" x14ac:dyDescent="0.2">
      <c r="A96" t="str">
        <f>'15N'!F118</f>
        <v>119b 2b</v>
      </c>
      <c r="B96">
        <f>'15N'!AB118</f>
        <v>0.88100000000000001</v>
      </c>
      <c r="C96" s="4">
        <f>'15N'!AA118</f>
        <v>36.642652985707969</v>
      </c>
      <c r="D96" s="4">
        <f>'15N'!AC118</f>
        <v>9.2174925886587751</v>
      </c>
      <c r="E96" s="4">
        <f>'13C'!AC118</f>
        <v>44.109202055009149</v>
      </c>
      <c r="F96" s="4">
        <f>'13C'!AD118</f>
        <v>36.188758919762883</v>
      </c>
      <c r="G96" s="4">
        <f>'13C'!AE118</f>
        <v>43.942313748790944</v>
      </c>
    </row>
    <row r="97" spans="1:7" x14ac:dyDescent="0.2">
      <c r="A97" t="str">
        <f>'15N'!F119</f>
        <v>119h 2b</v>
      </c>
      <c r="B97">
        <f>'15N'!AB119</f>
        <v>1.4359999999999999</v>
      </c>
      <c r="C97" s="4">
        <f>'15N'!AA119</f>
        <v>12.005355868515689</v>
      </c>
      <c r="D97" s="4">
        <f>'15N'!AC119</f>
        <v>7.6753022495430541</v>
      </c>
      <c r="E97" s="4">
        <f>'13C'!AC119</f>
        <v>-17.128720297108085</v>
      </c>
      <c r="F97" s="4">
        <f>'13C'!AD119</f>
        <v>37.305095567288973</v>
      </c>
      <c r="G97" s="4"/>
    </row>
    <row r="98" spans="1:7" x14ac:dyDescent="0.2">
      <c r="A98" t="str">
        <f>'15N'!F120</f>
        <v>119s 2b</v>
      </c>
      <c r="B98">
        <f>'15N'!AB120</f>
        <v>1.355</v>
      </c>
      <c r="C98" s="4">
        <f>'15N'!AA120</f>
        <v>14.587731119893</v>
      </c>
      <c r="D98" s="4">
        <f>'15N'!AC120</f>
        <v>12.029332491996211</v>
      </c>
      <c r="E98" s="4">
        <f>'13C'!AC120</f>
        <v>-11.647512450659598</v>
      </c>
      <c r="F98" s="4">
        <f>'13C'!AD120</f>
        <v>44.796769902559426</v>
      </c>
      <c r="G98" s="4"/>
    </row>
    <row r="99" spans="1:7" x14ac:dyDescent="0.2">
      <c r="A99" t="str">
        <f>'15N'!F121</f>
        <v>120b 2b</v>
      </c>
      <c r="B99">
        <f>'15N'!AB121</f>
        <v>1.58</v>
      </c>
      <c r="C99" s="4">
        <f>'15N'!AA121</f>
        <v>48.468220663587537</v>
      </c>
      <c r="D99" s="4">
        <f>'15N'!AC121</f>
        <v>8.2201268360788067</v>
      </c>
      <c r="E99" s="4">
        <f>'13C'!AC121</f>
        <v>88.599027720320805</v>
      </c>
      <c r="F99" s="4">
        <f>'13C'!AD121</f>
        <v>33.837089075480819</v>
      </c>
      <c r="G99" s="4">
        <f>'13C'!AE121</f>
        <v>87.493139407536546</v>
      </c>
    </row>
    <row r="100" spans="1:7" x14ac:dyDescent="0.2">
      <c r="A100" t="str">
        <f>'15N'!F122</f>
        <v>120h 2b</v>
      </c>
      <c r="B100">
        <f>'15N'!AB122</f>
        <v>1.448</v>
      </c>
      <c r="C100" s="4">
        <f>'15N'!AA122</f>
        <v>14.124557401769145</v>
      </c>
      <c r="D100" s="4">
        <f>'15N'!AC122</f>
        <v>8.0338176954934166</v>
      </c>
      <c r="E100" s="4">
        <f>'13C'!AC122</f>
        <v>-10.435150463295503</v>
      </c>
      <c r="F100" s="4">
        <f>'13C'!AD122</f>
        <v>34.311837858881994</v>
      </c>
      <c r="G100" s="4"/>
    </row>
    <row r="101" spans="1:7" x14ac:dyDescent="0.2">
      <c r="A101" t="str">
        <f>'15N'!F123</f>
        <v>120h 2b duplo</v>
      </c>
      <c r="B101">
        <f>'15N'!AB123</f>
        <v>1.26</v>
      </c>
      <c r="C101" s="4">
        <f>'15N'!AA123</f>
        <v>14.159045504979757</v>
      </c>
      <c r="D101" s="4">
        <f>'15N'!AC123</f>
        <v>8.2183625416125174</v>
      </c>
      <c r="E101" s="4">
        <f>'13C'!AC123</f>
        <v>-10.553399523876179</v>
      </c>
      <c r="F101" s="4">
        <f>'13C'!AD123</f>
        <v>35.329749852354276</v>
      </c>
      <c r="G101" s="4"/>
    </row>
    <row r="102" spans="1:7" x14ac:dyDescent="0.2">
      <c r="A102" t="str">
        <f>'15N'!F124</f>
        <v>120s 2b</v>
      </c>
      <c r="B102">
        <f>'15N'!AB124</f>
        <v>1.546</v>
      </c>
      <c r="C102" s="4">
        <f>'15N'!AA124</f>
        <v>21.954313725480276</v>
      </c>
      <c r="D102" s="4">
        <f>'15N'!AC124</f>
        <v>12.05108052149707</v>
      </c>
      <c r="E102" s="4">
        <f>'13C'!AC124</f>
        <v>7.6669411378001184</v>
      </c>
      <c r="F102" s="4">
        <f>'13C'!AD124</f>
        <v>44.941090708248112</v>
      </c>
      <c r="G102" s="4"/>
    </row>
    <row r="103" spans="1:7" x14ac:dyDescent="0.2">
      <c r="A103" t="str">
        <f>'15N'!F125</f>
        <v>120s 2b duplo</v>
      </c>
      <c r="B103">
        <f>'15N'!AB125</f>
        <v>1.5740000000000001</v>
      </c>
      <c r="C103" s="4">
        <f>'15N'!AA125</f>
        <v>24.312320472371102</v>
      </c>
      <c r="D103" s="4">
        <f>'15N'!AC125</f>
        <v>11.838883550420345</v>
      </c>
      <c r="E103" s="4">
        <f>'13C'!AC125</f>
        <v>13.081034283043257</v>
      </c>
      <c r="F103" s="4">
        <f>'13C'!AD125</f>
        <v>44.582400390846978</v>
      </c>
      <c r="G103" s="4">
        <f>'13C'!AE125</f>
        <v>13.569024913883364</v>
      </c>
    </row>
    <row r="104" spans="1:7" x14ac:dyDescent="0.2">
      <c r="A104" t="str">
        <f>'15N'!F126</f>
        <v>121b 2b</v>
      </c>
      <c r="B104">
        <f>'15N'!AB126</f>
        <v>0.59699999999999998</v>
      </c>
      <c r="C104" s="4">
        <f>'15N'!AA126</f>
        <v>64.807540595961328</v>
      </c>
      <c r="D104" s="4">
        <f>'15N'!AC126</f>
        <v>8.3939144898825067</v>
      </c>
      <c r="E104" s="4">
        <f>'13C'!AC126</f>
        <v>167.95250331218341</v>
      </c>
      <c r="F104" s="4">
        <f>'13C'!AD126</f>
        <v>35.301020829949664</v>
      </c>
      <c r="G104" s="4">
        <f>'13C'!AE126</f>
        <v>165.17178456373179</v>
      </c>
    </row>
    <row r="105" spans="1:7" x14ac:dyDescent="0.2">
      <c r="A105" t="str">
        <f>'15N'!F128</f>
        <v>121h 2b</v>
      </c>
      <c r="B105">
        <f>'15N'!AB128</f>
        <v>1.03</v>
      </c>
      <c r="C105" s="4">
        <f>'15N'!AA128</f>
        <v>29.401202123952714</v>
      </c>
      <c r="D105" s="4">
        <f>'15N'!AC128</f>
        <v>8.1553048605325795</v>
      </c>
      <c r="E105" s="4">
        <f>'13C'!AC128</f>
        <v>38.79939960072344</v>
      </c>
      <c r="F105" s="4">
        <f>'13C'!AD128</f>
        <v>36.89939618194834</v>
      </c>
      <c r="G105" s="4">
        <f>'13C'!AE128</f>
        <v>38.744579716102272</v>
      </c>
    </row>
    <row r="106" spans="1:7" x14ac:dyDescent="0.2">
      <c r="A106" t="str">
        <f>'15N'!F129</f>
        <v>121s 2b</v>
      </c>
      <c r="B106">
        <f>'15N'!AB129</f>
        <v>1.1499999999999999</v>
      </c>
      <c r="C106" s="4">
        <f>'15N'!AA129</f>
        <v>23.273727566986704</v>
      </c>
      <c r="D106" s="4">
        <f>'15N'!AC129</f>
        <v>11.96033021891385</v>
      </c>
      <c r="E106" s="4">
        <f>'13C'!AC129</f>
        <v>29.063694439725502</v>
      </c>
      <c r="F106" s="4">
        <f>'13C'!AD129</f>
        <v>43.996503047539072</v>
      </c>
      <c r="G106" s="4">
        <f>'13C'!AE129</f>
        <v>29.214355855005902</v>
      </c>
    </row>
    <row r="107" spans="1:7" x14ac:dyDescent="0.2">
      <c r="A107" t="str">
        <f>'15N'!F130</f>
        <v>121s 2b duplo</v>
      </c>
      <c r="B107">
        <f>'15N'!AB130</f>
        <v>1.1559999999999999</v>
      </c>
      <c r="C107" s="4">
        <f>'15N'!AA130</f>
        <v>24.037061978097285</v>
      </c>
      <c r="D107" s="4">
        <f>'15N'!AC130</f>
        <v>12.045414003130054</v>
      </c>
      <c r="E107" s="4">
        <f>'13C'!AC130</f>
        <v>32.262678480320282</v>
      </c>
      <c r="F107" s="4">
        <f>'13C'!AD130</f>
        <v>44.364525699024476</v>
      </c>
      <c r="G107" s="4">
        <f>'13C'!AE130</f>
        <v>32.345822300505553</v>
      </c>
    </row>
    <row r="108" spans="1:7" x14ac:dyDescent="0.2">
      <c r="A108" t="str">
        <f>'15N'!F131</f>
        <v>122b 2b</v>
      </c>
      <c r="B108">
        <f>'15N'!AB131</f>
        <v>1.2729999999999999</v>
      </c>
      <c r="C108" s="4">
        <f>'15N'!AA131</f>
        <v>68.710316567100904</v>
      </c>
      <c r="D108" s="4">
        <f>'15N'!AC131</f>
        <v>9.0419894861273598</v>
      </c>
      <c r="E108" s="4">
        <f>'13C'!AC131</f>
        <v>190.84512072486456</v>
      </c>
      <c r="F108" s="4">
        <f>'13C'!AD131</f>
        <v>36.182773922598393</v>
      </c>
      <c r="G108" s="4">
        <f>'13C'!AE131</f>
        <v>187.58123155307763</v>
      </c>
    </row>
    <row r="109" spans="1:7" x14ac:dyDescent="0.2">
      <c r="A109" t="str">
        <f>'15N'!F132</f>
        <v>122h 2b</v>
      </c>
      <c r="B109">
        <f>'15N'!AB132</f>
        <v>1.1870000000000001</v>
      </c>
      <c r="C109" s="4">
        <f>'15N'!AA132</f>
        <v>12.554296600097903</v>
      </c>
      <c r="D109" s="4">
        <f>'15N'!AC132</f>
        <v>8.4028307888105864</v>
      </c>
      <c r="E109" s="4">
        <f>'13C'!AC132</f>
        <v>-15.756660355599664</v>
      </c>
      <c r="F109" s="4">
        <f>'13C'!AD132</f>
        <v>38.550897726673952</v>
      </c>
      <c r="G109" s="4"/>
    </row>
    <row r="110" spans="1:7" x14ac:dyDescent="0.2">
      <c r="A110" t="str">
        <f>'15N'!F133</f>
        <v>122h 2b duplo</v>
      </c>
      <c r="B110">
        <f>'15N'!AB133</f>
        <v>1.4990000000000001</v>
      </c>
      <c r="C110" s="4">
        <f>'15N'!AA133</f>
        <v>12.498717873549346</v>
      </c>
      <c r="D110" s="4">
        <f>'15N'!AC133</f>
        <v>8.4936792788574831</v>
      </c>
      <c r="E110" s="4">
        <f>'13C'!AC133</f>
        <v>-16.016406814045183</v>
      </c>
      <c r="F110" s="4">
        <f>'13C'!AD133</f>
        <v>38.801077449996974</v>
      </c>
      <c r="G110" s="4"/>
    </row>
    <row r="111" spans="1:7" x14ac:dyDescent="0.2">
      <c r="A111" t="str">
        <f>'15N'!F134</f>
        <v>122s 2b</v>
      </c>
      <c r="B111">
        <f>'15N'!AB134</f>
        <v>1.079</v>
      </c>
      <c r="C111" s="4">
        <f>'15N'!AA134</f>
        <v>15.605428630715132</v>
      </c>
      <c r="D111" s="4">
        <f>'15N'!AC134</f>
        <v>11.192004039503043</v>
      </c>
      <c r="E111" s="4">
        <f>'13C'!AC134</f>
        <v>-4.23779733697521</v>
      </c>
      <c r="F111" s="4">
        <f>'13C'!AD134</f>
        <v>45.331570140803329</v>
      </c>
      <c r="G111" s="4"/>
    </row>
    <row r="112" spans="1:7" x14ac:dyDescent="0.2">
      <c r="A112" t="str">
        <f>'15N'!F135</f>
        <v>122s 2b duplo</v>
      </c>
      <c r="B112">
        <f>'15N'!AB135</f>
        <v>1.429</v>
      </c>
      <c r="C112" s="4">
        <f>'15N'!AA135</f>
        <v>15.622833783412942</v>
      </c>
      <c r="D112" s="4">
        <f>'15N'!AC135</f>
        <v>11.086955901850224</v>
      </c>
      <c r="E112" s="4">
        <f>'13C'!AC135</f>
        <v>-4.5004014380310675</v>
      </c>
      <c r="F112" s="4">
        <f>'13C'!AD135</f>
        <v>44.670107603472978</v>
      </c>
      <c r="G112" s="4"/>
    </row>
    <row r="113" spans="1:7" x14ac:dyDescent="0.2">
      <c r="A113" t="str">
        <f>'15N'!F141</f>
        <v>123b 2b</v>
      </c>
      <c r="B113">
        <f>'15N'!AB141</f>
        <v>1.218</v>
      </c>
      <c r="C113" s="4">
        <f>'15N'!AA141</f>
        <v>15.778963655702718</v>
      </c>
      <c r="D113" s="4">
        <f>'15N'!AC141</f>
        <v>8.0499075908832385</v>
      </c>
      <c r="E113" s="4">
        <f>'13C'!AC141</f>
        <v>-10.759481371550464</v>
      </c>
      <c r="F113" s="4">
        <f>'13C'!AD141</f>
        <v>32.223833716406226</v>
      </c>
      <c r="G113" s="4"/>
    </row>
    <row r="114" spans="1:7" x14ac:dyDescent="0.2">
      <c r="A114" t="str">
        <f>'15N'!F142</f>
        <v>123h 2b</v>
      </c>
      <c r="B114">
        <f>'15N'!AB142</f>
        <v>1.389</v>
      </c>
      <c r="C114" s="4">
        <f>'15N'!AA142</f>
        <v>44.616763915297078</v>
      </c>
      <c r="D114" s="4">
        <f>'15N'!AC142</f>
        <v>8.4507011271238621</v>
      </c>
      <c r="E114" s="4">
        <f>'13C'!AC142</f>
        <v>92.862657463066938</v>
      </c>
      <c r="F114" s="4">
        <f>'13C'!AD142</f>
        <v>38.116040196246708</v>
      </c>
      <c r="G114" s="4">
        <f>'13C'!AE142</f>
        <v>91.666781196934608</v>
      </c>
    </row>
    <row r="115" spans="1:7" x14ac:dyDescent="0.2">
      <c r="A115" t="str">
        <f>'15N'!F143</f>
        <v>123s 2b</v>
      </c>
      <c r="B115">
        <f>'15N'!AB143</f>
        <v>1.08</v>
      </c>
      <c r="C115" s="4">
        <f>'15N'!AA143</f>
        <v>12.767087485829462</v>
      </c>
      <c r="D115" s="4">
        <f>'15N'!AC143</f>
        <v>11.963010482181078</v>
      </c>
      <c r="E115" s="4">
        <f>'13C'!AC143</f>
        <v>-15.755070297019525</v>
      </c>
      <c r="F115" s="4">
        <f>'13C'!AD143</f>
        <v>44.393625670019695</v>
      </c>
      <c r="G115" s="4"/>
    </row>
    <row r="116" spans="1:7" x14ac:dyDescent="0.2">
      <c r="A116" t="str">
        <f>'15N'!F144</f>
        <v>124b 2b</v>
      </c>
      <c r="B116">
        <f>'15N'!AB144</f>
        <v>0.873</v>
      </c>
      <c r="C116" s="4">
        <f>'15N'!AA144</f>
        <v>24.420357289326006</v>
      </c>
      <c r="D116" s="4">
        <f>'15N'!AC144</f>
        <v>8.5469359623673</v>
      </c>
      <c r="E116" s="4">
        <f>'13C'!AC144</f>
        <v>16.692245220800753</v>
      </c>
      <c r="F116" s="4">
        <f>'13C'!AD144</f>
        <v>34.905191638975211</v>
      </c>
      <c r="G116" s="4">
        <f>'13C'!AE144</f>
        <v>17.104017816538295</v>
      </c>
    </row>
    <row r="117" spans="1:7" x14ac:dyDescent="0.2">
      <c r="A117" t="str">
        <f>'15N'!F145</f>
        <v>124h 2b</v>
      </c>
      <c r="B117">
        <f>'15N'!AB145</f>
        <v>1.1859999999999999</v>
      </c>
      <c r="C117" s="4">
        <f>'15N'!AA145</f>
        <v>78.645653292166784</v>
      </c>
      <c r="D117" s="4">
        <f>'15N'!AC145</f>
        <v>7.7050507738480034</v>
      </c>
      <c r="E117" s="4">
        <f>'13C'!AC145</f>
        <v>222.05186027576531</v>
      </c>
      <c r="F117" s="4">
        <f>'13C'!AD145</f>
        <v>34.861659012690772</v>
      </c>
      <c r="G117" s="4">
        <f>'13C'!AE145</f>
        <v>218.12932324000062</v>
      </c>
    </row>
    <row r="118" spans="1:7" x14ac:dyDescent="0.2">
      <c r="A118" t="str">
        <f>'15N'!F146</f>
        <v>124s 2b</v>
      </c>
      <c r="B118">
        <f>'15N'!AB146</f>
        <v>1.0669999999999999</v>
      </c>
      <c r="C118" s="4">
        <f>'15N'!AA146</f>
        <v>19.346970735283836</v>
      </c>
      <c r="D118" s="4">
        <f>'15N'!AC146</f>
        <v>12.053101176430156</v>
      </c>
      <c r="E118" s="4">
        <f>'13C'!AC146</f>
        <v>12.671601612682869</v>
      </c>
      <c r="F118" s="4">
        <f>'13C'!AD146</f>
        <v>43.880554169732015</v>
      </c>
      <c r="G118" s="4">
        <f>'13C'!AE146</f>
        <v>13.168233708721086</v>
      </c>
    </row>
    <row r="119" spans="1:7" x14ac:dyDescent="0.2">
      <c r="A119" t="str">
        <f>'15N'!F148</f>
        <v>125b 2b</v>
      </c>
      <c r="B119">
        <f>'15N'!AB148</f>
        <v>1.268</v>
      </c>
      <c r="C119" s="4">
        <f>'15N'!AA148</f>
        <v>231.836437704677</v>
      </c>
      <c r="D119" s="4">
        <f>'15N'!AC148</f>
        <v>8.32385912220305</v>
      </c>
      <c r="E119" s="4">
        <f>'13C'!AC148</f>
        <v>731.0250075012018</v>
      </c>
      <c r="F119" s="4">
        <f>'13C'!AD148</f>
        <v>36.736807175520788</v>
      </c>
      <c r="G119" s="4">
        <f>'13C'!AE148</f>
        <v>716.360109005494</v>
      </c>
    </row>
    <row r="120" spans="1:7" x14ac:dyDescent="0.2">
      <c r="A120" t="str">
        <f>'15N'!F149</f>
        <v>125h 2b</v>
      </c>
      <c r="B120">
        <f>'15N'!AB149</f>
        <v>1.466</v>
      </c>
      <c r="C120" s="4">
        <f>'15N'!AA149</f>
        <v>67.925426277412626</v>
      </c>
      <c r="D120" s="4">
        <f>'15N'!AC149</f>
        <v>7.8896749878366705</v>
      </c>
      <c r="E120" s="4">
        <f>'13C'!AC149</f>
        <v>194.02698058224857</v>
      </c>
      <c r="F120" s="4">
        <f>'13C'!AD149</f>
        <v>35.290944823281677</v>
      </c>
      <c r="G120" s="4">
        <f>'13C'!AE149</f>
        <v>190.69593523750984</v>
      </c>
    </row>
    <row r="121" spans="1:7" x14ac:dyDescent="0.2">
      <c r="A121" t="str">
        <f>'15N'!F150</f>
        <v>125s 2b</v>
      </c>
      <c r="B121">
        <f>'15N'!AB150</f>
        <v>1.405</v>
      </c>
      <c r="C121" s="4">
        <f>'15N'!AA150</f>
        <v>12.741568914285798</v>
      </c>
      <c r="D121" s="4">
        <f>'15N'!AC150</f>
        <v>12.266656931445276</v>
      </c>
      <c r="E121" s="4">
        <f>'13C'!AC150</f>
        <v>-15.254250920527207</v>
      </c>
      <c r="F121" s="4">
        <f>'13C'!AD150</f>
        <v>44.191188686166704</v>
      </c>
      <c r="G121" s="4"/>
    </row>
  </sheetData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Info</vt:lpstr>
      <vt:lpstr>N2CO2_He.wke</vt:lpstr>
      <vt:lpstr>15N</vt:lpstr>
      <vt:lpstr>13C</vt:lpstr>
      <vt:lpstr>end results</vt:lpstr>
      <vt:lpstr>15N lin</vt:lpstr>
      <vt:lpstr>13C lin</vt:lpstr>
      <vt:lpstr>N2CO2_He.wke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Logtestijn, R.S.P. van</dc:creator>
  <cp:lastModifiedBy>Egmond, E.M. van</cp:lastModifiedBy>
  <cp:lastPrinted>2014-08-26T09:31:58Z</cp:lastPrinted>
  <dcterms:created xsi:type="dcterms:W3CDTF">2012-11-13T10:28:49Z</dcterms:created>
  <dcterms:modified xsi:type="dcterms:W3CDTF">2015-02-06T11:31:21Z</dcterms:modified>
</cp:coreProperties>
</file>