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on\Monitoring_Kribvaksuppleties\04 Meetdata\Samenstelling\"/>
    </mc:Choice>
  </mc:AlternateContent>
  <xr:revisionPtr revIDLastSave="0" documentId="13_ncr:1_{BA88CDB4-BF0B-4439-AE55-26C77826E4BB}" xr6:coauthVersionLast="47" xr6:coauthVersionMax="47" xr10:uidLastSave="{00000000-0000-0000-0000-000000000000}"/>
  <bookViews>
    <workbookView xWindow="25080" yWindow="0" windowWidth="25440" windowHeight="15390" firstSheet="1" activeTab="3" xr2:uid="{00000000-000D-0000-FFFF-FFFF00000000}"/>
  </bookViews>
  <sheets>
    <sheet name="Zeefdata_REF_TUD" sheetId="4" r:id="rId1"/>
    <sheet name="Meetronde6" sheetId="5" r:id="rId2"/>
    <sheet name="Meetronde1" sheetId="2" r:id="rId3"/>
    <sheet name="Meetronde5" sheetId="1" r:id="rId4"/>
    <sheet name="Coordinaten_meetronde5" sheetId="7" r:id="rId5"/>
    <sheet name="Coordinaten_Meetronde1" sheetId="3" r:id="rId6"/>
    <sheet name="Coordinaten_Meetronde6" sheetId="6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" l="1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E50" i="2"/>
  <c r="D5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3" i="2"/>
  <c r="D2" i="2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2" i="1"/>
  <c r="E2" i="1"/>
  <c r="D2" i="1"/>
  <c r="AM6" i="5" l="1"/>
  <c r="AN6" i="5"/>
  <c r="AM7" i="5"/>
  <c r="AN7" i="5"/>
  <c r="AM8" i="5"/>
  <c r="AN8" i="5"/>
  <c r="AM9" i="5"/>
  <c r="AN9" i="5"/>
  <c r="AM10" i="5"/>
  <c r="AN10" i="5"/>
  <c r="AM11" i="5"/>
  <c r="AN11" i="5"/>
  <c r="AM12" i="5"/>
  <c r="AN12" i="5"/>
  <c r="AM13" i="5"/>
  <c r="AN13" i="5"/>
  <c r="AM14" i="5"/>
  <c r="AN14" i="5"/>
  <c r="AM15" i="5"/>
  <c r="AN15" i="5"/>
  <c r="AM16" i="5"/>
  <c r="AN16" i="5"/>
  <c r="AM17" i="5"/>
  <c r="AN17" i="5"/>
  <c r="AM18" i="5"/>
  <c r="AN18" i="5"/>
  <c r="AM19" i="5"/>
  <c r="AN19" i="5"/>
  <c r="AM20" i="5"/>
  <c r="AN20" i="5"/>
  <c r="AM21" i="5"/>
  <c r="AN21" i="5"/>
  <c r="AM22" i="5"/>
  <c r="AN22" i="5"/>
  <c r="AM23" i="5"/>
  <c r="AN23" i="5"/>
  <c r="AM24" i="5"/>
  <c r="AN24" i="5"/>
  <c r="AM25" i="5"/>
  <c r="AN25" i="5"/>
  <c r="AM26" i="5"/>
  <c r="AN26" i="5"/>
  <c r="AM27" i="5"/>
  <c r="AN27" i="5"/>
  <c r="AM28" i="5"/>
  <c r="AN28" i="5"/>
  <c r="AM29" i="5"/>
  <c r="AN29" i="5"/>
  <c r="AM30" i="5"/>
  <c r="AN30" i="5"/>
  <c r="AM31" i="5"/>
  <c r="AN31" i="5"/>
  <c r="AM32" i="5"/>
  <c r="AN32" i="5"/>
  <c r="AM33" i="5"/>
  <c r="AN33" i="5"/>
  <c r="AM34" i="5"/>
  <c r="AN34" i="5"/>
  <c r="AM35" i="5"/>
  <c r="AN35" i="5"/>
  <c r="AM36" i="5"/>
  <c r="AN36" i="5"/>
  <c r="AM37" i="5"/>
  <c r="AN37" i="5"/>
  <c r="AM38" i="5"/>
  <c r="AN38" i="5"/>
  <c r="AM39" i="5"/>
  <c r="AN39" i="5"/>
  <c r="AM40" i="5"/>
  <c r="AN40" i="5"/>
  <c r="AM41" i="5"/>
  <c r="AN41" i="5"/>
  <c r="AM42" i="5"/>
  <c r="AN42" i="5"/>
  <c r="AM43" i="5"/>
  <c r="AN43" i="5"/>
  <c r="AM44" i="5"/>
  <c r="AN44" i="5"/>
  <c r="AM45" i="5"/>
  <c r="AN45" i="5"/>
  <c r="AM46" i="5"/>
  <c r="AN46" i="5"/>
  <c r="AM47" i="5"/>
  <c r="AN47" i="5"/>
  <c r="AM48" i="5"/>
  <c r="AN48" i="5"/>
  <c r="AM49" i="5"/>
  <c r="AN49" i="5"/>
  <c r="AM50" i="5"/>
  <c r="AN50" i="5"/>
  <c r="AM51" i="5"/>
  <c r="AN51" i="5"/>
  <c r="AM52" i="5"/>
  <c r="AN52" i="5"/>
  <c r="AM53" i="5"/>
  <c r="AN53" i="5"/>
  <c r="AM54" i="5"/>
  <c r="AN54" i="5"/>
  <c r="AM55" i="5"/>
  <c r="AN55" i="5"/>
  <c r="AM56" i="5"/>
  <c r="AN56" i="5"/>
  <c r="AM57" i="5"/>
  <c r="AN57" i="5"/>
  <c r="AM58" i="5"/>
  <c r="AN58" i="5"/>
  <c r="AM59" i="5"/>
  <c r="AN59" i="5"/>
  <c r="AM60" i="5"/>
  <c r="AN60" i="5"/>
  <c r="AM61" i="5"/>
  <c r="AN61" i="5"/>
  <c r="AM62" i="5"/>
  <c r="AN62" i="5"/>
  <c r="AM63" i="5"/>
  <c r="AN63" i="5"/>
  <c r="AM64" i="5"/>
  <c r="AN64" i="5"/>
  <c r="AM65" i="5"/>
  <c r="AN65" i="5"/>
  <c r="AM66" i="5"/>
  <c r="AN66" i="5"/>
  <c r="AM67" i="5"/>
  <c r="AN67" i="5"/>
  <c r="AM68" i="5"/>
  <c r="AN68" i="5"/>
  <c r="AM69" i="5"/>
  <c r="AN69" i="5"/>
  <c r="AM70" i="5"/>
  <c r="AN70" i="5"/>
  <c r="AM71" i="5"/>
  <c r="AN71" i="5"/>
  <c r="AM72" i="5"/>
  <c r="AN72" i="5"/>
  <c r="AM73" i="5"/>
  <c r="AN73" i="5"/>
  <c r="AM74" i="5"/>
  <c r="AN74" i="5"/>
  <c r="AM75" i="5"/>
  <c r="AN75" i="5"/>
  <c r="AM76" i="5"/>
  <c r="AN76" i="5"/>
  <c r="AM77" i="5"/>
  <c r="AN77" i="5"/>
  <c r="AM78" i="5"/>
  <c r="AN78" i="5"/>
  <c r="AM79" i="5"/>
  <c r="AN79" i="5"/>
  <c r="AM80" i="5"/>
  <c r="AN80" i="5"/>
  <c r="AM81" i="5"/>
  <c r="AN81" i="5"/>
  <c r="AM82" i="5"/>
  <c r="AN82" i="5"/>
  <c r="AM83" i="5"/>
  <c r="AN83" i="5"/>
  <c r="AM84" i="5"/>
  <c r="AN84" i="5"/>
  <c r="AM85" i="5"/>
  <c r="AN85" i="5"/>
  <c r="AM86" i="5"/>
  <c r="AN86" i="5"/>
  <c r="AM87" i="5"/>
  <c r="AN87" i="5"/>
  <c r="AM88" i="5"/>
  <c r="AN88" i="5"/>
  <c r="AM89" i="5"/>
  <c r="AN89" i="5"/>
  <c r="AM90" i="5"/>
  <c r="AN90" i="5"/>
  <c r="AM91" i="5"/>
  <c r="AN91" i="5"/>
  <c r="AM92" i="5"/>
  <c r="AN92" i="5"/>
  <c r="AM93" i="5"/>
  <c r="AN93" i="5"/>
  <c r="AM94" i="5"/>
  <c r="AN94" i="5"/>
  <c r="AM95" i="5"/>
  <c r="AN95" i="5"/>
  <c r="AM96" i="5"/>
  <c r="AN96" i="5"/>
  <c r="AM97" i="5"/>
  <c r="AN97" i="5"/>
  <c r="AM98" i="5"/>
  <c r="AN98" i="5"/>
  <c r="AM99" i="5"/>
  <c r="AN99" i="5"/>
  <c r="AM100" i="5"/>
  <c r="AN100" i="5"/>
  <c r="AM101" i="5"/>
  <c r="AN101" i="5"/>
  <c r="AM102" i="5"/>
  <c r="AN102" i="5"/>
  <c r="AM103" i="5"/>
  <c r="AN103" i="5"/>
  <c r="AM104" i="5"/>
  <c r="AN104" i="5"/>
  <c r="AM105" i="5"/>
  <c r="AN105" i="5"/>
  <c r="AM106" i="5"/>
  <c r="AN106" i="5"/>
  <c r="AM107" i="5"/>
  <c r="AN107" i="5"/>
  <c r="AM108" i="5"/>
  <c r="AN108" i="5"/>
  <c r="AM109" i="5"/>
  <c r="AN109" i="5"/>
  <c r="AM110" i="5"/>
  <c r="AN110" i="5"/>
  <c r="AM111" i="5"/>
  <c r="AN111" i="5"/>
  <c r="AM112" i="5"/>
  <c r="AN112" i="5"/>
  <c r="AM113" i="5"/>
  <c r="AN113" i="5"/>
  <c r="AM114" i="5"/>
  <c r="AN114" i="5"/>
  <c r="AM115" i="5"/>
  <c r="AN115" i="5"/>
  <c r="AM116" i="5"/>
  <c r="AN116" i="5"/>
  <c r="AM117" i="5"/>
  <c r="AN117" i="5"/>
  <c r="AM118" i="5"/>
  <c r="AN118" i="5"/>
  <c r="AM119" i="5"/>
  <c r="AN119" i="5"/>
  <c r="AM120" i="5"/>
  <c r="AN120" i="5"/>
  <c r="AM121" i="5"/>
  <c r="AN121" i="5"/>
  <c r="AM122" i="5"/>
  <c r="AN122" i="5"/>
  <c r="AM123" i="5"/>
  <c r="AN123" i="5"/>
  <c r="AM124" i="5"/>
  <c r="AN124" i="5"/>
  <c r="AM125" i="5"/>
  <c r="AN125" i="5"/>
  <c r="AM126" i="5"/>
  <c r="AN126" i="5"/>
  <c r="AM127" i="5"/>
  <c r="AN127" i="5"/>
  <c r="AM128" i="5"/>
  <c r="AN128" i="5"/>
  <c r="AM129" i="5"/>
  <c r="AN129" i="5"/>
  <c r="AM130" i="5"/>
  <c r="AN130" i="5"/>
  <c r="AM131" i="5"/>
  <c r="AN131" i="5"/>
  <c r="AM132" i="5"/>
  <c r="AN132" i="5"/>
  <c r="AM133" i="5"/>
  <c r="AN133" i="5"/>
  <c r="AM134" i="5"/>
  <c r="AN134" i="5"/>
  <c r="AM135" i="5"/>
  <c r="AN135" i="5"/>
  <c r="AM136" i="5"/>
  <c r="AN136" i="5"/>
  <c r="AM137" i="5"/>
  <c r="AN137" i="5"/>
  <c r="AM138" i="5"/>
  <c r="AN138" i="5"/>
  <c r="AM139" i="5"/>
  <c r="AN139" i="5"/>
  <c r="AM140" i="5"/>
  <c r="AN140" i="5"/>
  <c r="AM141" i="5"/>
  <c r="AN141" i="5"/>
  <c r="AM142" i="5"/>
  <c r="AN142" i="5"/>
  <c r="AM143" i="5"/>
  <c r="AN143" i="5"/>
  <c r="AM144" i="5"/>
  <c r="AN144" i="5"/>
  <c r="AM145" i="5"/>
  <c r="AN145" i="5"/>
  <c r="AM146" i="5"/>
  <c r="AN146" i="5"/>
  <c r="AM147" i="5"/>
  <c r="AN147" i="5"/>
  <c r="AM148" i="5"/>
  <c r="AN148" i="5"/>
  <c r="AM149" i="5"/>
  <c r="AN149" i="5"/>
  <c r="AM150" i="5"/>
  <c r="AN150" i="5"/>
  <c r="AM151" i="5"/>
  <c r="AN151" i="5"/>
  <c r="AM152" i="5"/>
  <c r="AN152" i="5"/>
  <c r="AM153" i="5"/>
  <c r="AN153" i="5"/>
  <c r="AM154" i="5"/>
  <c r="AN154" i="5"/>
  <c r="AM155" i="5"/>
  <c r="AN155" i="5"/>
  <c r="AM156" i="5"/>
  <c r="AN156" i="5"/>
  <c r="AM157" i="5"/>
  <c r="AN157" i="5"/>
  <c r="AN5" i="5"/>
  <c r="AM5" i="5"/>
  <c r="C3" i="4" l="1"/>
  <c r="D3" i="4"/>
  <c r="E3" i="4"/>
  <c r="F3" i="4"/>
  <c r="G3" i="4"/>
  <c r="H3" i="4"/>
  <c r="I3" i="4"/>
  <c r="J3" i="4"/>
  <c r="K3" i="4"/>
  <c r="C4" i="4"/>
  <c r="D4" i="4"/>
  <c r="E4" i="4"/>
  <c r="F4" i="4"/>
  <c r="G4" i="4"/>
  <c r="H4" i="4"/>
  <c r="I4" i="4"/>
  <c r="J4" i="4"/>
  <c r="K4" i="4"/>
  <c r="C5" i="4"/>
  <c r="D5" i="4"/>
  <c r="E5" i="4"/>
  <c r="F5" i="4"/>
  <c r="G5" i="4"/>
  <c r="H5" i="4"/>
  <c r="I5" i="4"/>
  <c r="J5" i="4"/>
  <c r="K5" i="4"/>
  <c r="C6" i="4"/>
  <c r="D6" i="4"/>
  <c r="E6" i="4"/>
  <c r="F6" i="4"/>
  <c r="G6" i="4"/>
  <c r="H6" i="4"/>
  <c r="I6" i="4"/>
  <c r="J6" i="4"/>
  <c r="K6" i="4"/>
  <c r="C7" i="4"/>
  <c r="D7" i="4"/>
  <c r="E7" i="4"/>
  <c r="F7" i="4"/>
  <c r="G7" i="4"/>
  <c r="H7" i="4"/>
  <c r="I7" i="4"/>
  <c r="J7" i="4"/>
  <c r="K7" i="4"/>
  <c r="C8" i="4"/>
  <c r="D8" i="4"/>
  <c r="E8" i="4"/>
  <c r="F8" i="4"/>
  <c r="G8" i="4"/>
  <c r="H8" i="4"/>
  <c r="I8" i="4"/>
  <c r="J8" i="4"/>
  <c r="K8" i="4"/>
  <c r="C9" i="4"/>
  <c r="D9" i="4"/>
  <c r="E9" i="4"/>
  <c r="F9" i="4"/>
  <c r="G9" i="4"/>
  <c r="H9" i="4"/>
  <c r="I9" i="4"/>
  <c r="J9" i="4"/>
  <c r="K9" i="4"/>
  <c r="C10" i="4"/>
  <c r="D10" i="4"/>
  <c r="E10" i="4"/>
  <c r="F10" i="4"/>
  <c r="G10" i="4"/>
  <c r="H10" i="4"/>
  <c r="I10" i="4"/>
  <c r="J10" i="4"/>
  <c r="K10" i="4"/>
  <c r="C11" i="4"/>
  <c r="D11" i="4"/>
  <c r="E11" i="4"/>
  <c r="F11" i="4"/>
  <c r="G11" i="4"/>
  <c r="H11" i="4"/>
  <c r="I11" i="4"/>
  <c r="J11" i="4"/>
  <c r="K11" i="4"/>
  <c r="C12" i="4"/>
  <c r="D12" i="4"/>
  <c r="E12" i="4"/>
  <c r="F12" i="4"/>
  <c r="G12" i="4"/>
  <c r="H12" i="4"/>
  <c r="I12" i="4"/>
  <c r="J12" i="4"/>
  <c r="K12" i="4"/>
  <c r="C13" i="4"/>
  <c r="D13" i="4"/>
  <c r="E13" i="4"/>
  <c r="F13" i="4"/>
  <c r="G13" i="4"/>
  <c r="H13" i="4"/>
  <c r="I13" i="4"/>
  <c r="J13" i="4"/>
  <c r="K13" i="4"/>
  <c r="C14" i="4"/>
  <c r="D14" i="4"/>
  <c r="E14" i="4"/>
  <c r="F14" i="4"/>
  <c r="G14" i="4"/>
  <c r="H14" i="4"/>
  <c r="I14" i="4"/>
  <c r="J14" i="4"/>
  <c r="K14" i="4"/>
  <c r="C15" i="4"/>
  <c r="D15" i="4"/>
  <c r="E15" i="4"/>
  <c r="F15" i="4"/>
  <c r="G15" i="4"/>
  <c r="H15" i="4"/>
  <c r="I15" i="4"/>
  <c r="J15" i="4"/>
  <c r="K15" i="4"/>
  <c r="C16" i="4"/>
  <c r="D16" i="4"/>
  <c r="E16" i="4"/>
  <c r="F16" i="4"/>
  <c r="G16" i="4"/>
  <c r="H16" i="4"/>
  <c r="I16" i="4"/>
  <c r="J16" i="4"/>
  <c r="K16" i="4"/>
  <c r="C17" i="4"/>
  <c r="D17" i="4"/>
  <c r="E17" i="4"/>
  <c r="F17" i="4"/>
  <c r="G17" i="4"/>
  <c r="H17" i="4"/>
  <c r="I17" i="4"/>
  <c r="J17" i="4"/>
  <c r="K17" i="4"/>
  <c r="C18" i="4"/>
  <c r="D18" i="4"/>
  <c r="E18" i="4"/>
  <c r="F18" i="4"/>
  <c r="G18" i="4"/>
  <c r="H18" i="4"/>
  <c r="I18" i="4"/>
  <c r="J18" i="4"/>
  <c r="K18" i="4"/>
  <c r="C19" i="4"/>
  <c r="D19" i="4"/>
  <c r="E19" i="4"/>
  <c r="F19" i="4"/>
  <c r="G19" i="4"/>
  <c r="H19" i="4"/>
  <c r="I19" i="4"/>
  <c r="J19" i="4"/>
  <c r="K19" i="4"/>
  <c r="C20" i="4"/>
  <c r="D20" i="4"/>
  <c r="E20" i="4"/>
  <c r="F20" i="4"/>
  <c r="G20" i="4"/>
  <c r="H20" i="4"/>
  <c r="I20" i="4"/>
  <c r="J20" i="4"/>
  <c r="K20" i="4"/>
  <c r="C21" i="4"/>
  <c r="D21" i="4"/>
  <c r="E21" i="4"/>
  <c r="F21" i="4"/>
  <c r="G21" i="4"/>
  <c r="H21" i="4"/>
  <c r="I21" i="4"/>
  <c r="J21" i="4"/>
  <c r="K21" i="4"/>
  <c r="C22" i="4"/>
  <c r="D22" i="4"/>
  <c r="E22" i="4"/>
  <c r="F22" i="4"/>
  <c r="G22" i="4"/>
  <c r="H22" i="4"/>
  <c r="I22" i="4"/>
  <c r="J22" i="4"/>
  <c r="K22" i="4"/>
  <c r="C23" i="4"/>
  <c r="D23" i="4"/>
  <c r="E23" i="4"/>
  <c r="F23" i="4"/>
  <c r="G23" i="4"/>
  <c r="H23" i="4"/>
  <c r="I23" i="4"/>
  <c r="J23" i="4"/>
  <c r="K23" i="4"/>
  <c r="C24" i="4"/>
  <c r="D24" i="4"/>
  <c r="E24" i="4"/>
  <c r="F24" i="4"/>
  <c r="G24" i="4"/>
  <c r="H24" i="4"/>
  <c r="I24" i="4"/>
  <c r="J24" i="4"/>
  <c r="K24" i="4"/>
  <c r="C25" i="4"/>
  <c r="D25" i="4"/>
  <c r="E25" i="4"/>
  <c r="F25" i="4"/>
  <c r="G25" i="4"/>
  <c r="H25" i="4"/>
  <c r="I25" i="4"/>
  <c r="J25" i="4"/>
  <c r="K25" i="4"/>
  <c r="C26" i="4"/>
  <c r="D26" i="4"/>
  <c r="E26" i="4"/>
  <c r="F26" i="4"/>
  <c r="G26" i="4"/>
  <c r="H26" i="4"/>
  <c r="I26" i="4"/>
  <c r="J26" i="4"/>
  <c r="K26" i="4"/>
  <c r="C27" i="4"/>
  <c r="D27" i="4"/>
  <c r="E27" i="4"/>
  <c r="F27" i="4"/>
  <c r="G27" i="4"/>
  <c r="H27" i="4"/>
  <c r="I27" i="4"/>
  <c r="J27" i="4"/>
  <c r="K27" i="4"/>
  <c r="C28" i="4"/>
  <c r="D28" i="4"/>
  <c r="E28" i="4"/>
  <c r="F28" i="4"/>
  <c r="G28" i="4"/>
  <c r="H28" i="4"/>
  <c r="I28" i="4"/>
  <c r="J28" i="4"/>
  <c r="K28" i="4"/>
  <c r="C29" i="4"/>
  <c r="D29" i="4"/>
  <c r="E29" i="4"/>
  <c r="F29" i="4"/>
  <c r="G29" i="4"/>
  <c r="H29" i="4"/>
  <c r="I29" i="4"/>
  <c r="J29" i="4"/>
  <c r="K29" i="4"/>
  <c r="C30" i="4"/>
  <c r="D30" i="4"/>
  <c r="E30" i="4"/>
  <c r="F30" i="4"/>
  <c r="G30" i="4"/>
  <c r="H30" i="4"/>
  <c r="I30" i="4"/>
  <c r="J30" i="4"/>
  <c r="K30" i="4"/>
  <c r="C31" i="4"/>
  <c r="D31" i="4"/>
  <c r="E31" i="4"/>
  <c r="F31" i="4"/>
  <c r="G31" i="4"/>
  <c r="H31" i="4"/>
  <c r="I31" i="4"/>
  <c r="J31" i="4"/>
  <c r="K31" i="4"/>
  <c r="C32" i="4"/>
  <c r="D32" i="4"/>
  <c r="E32" i="4"/>
  <c r="F32" i="4"/>
  <c r="G32" i="4"/>
  <c r="H32" i="4"/>
  <c r="I32" i="4"/>
  <c r="J32" i="4"/>
  <c r="K32" i="4"/>
  <c r="C33" i="4"/>
  <c r="D33" i="4"/>
  <c r="E33" i="4"/>
  <c r="F33" i="4"/>
  <c r="G33" i="4"/>
  <c r="H33" i="4"/>
  <c r="I33" i="4"/>
  <c r="J33" i="4"/>
  <c r="K33" i="4"/>
  <c r="C34" i="4"/>
  <c r="D34" i="4"/>
  <c r="E34" i="4"/>
  <c r="F34" i="4"/>
  <c r="G34" i="4"/>
  <c r="H34" i="4"/>
  <c r="I34" i="4"/>
  <c r="J34" i="4"/>
  <c r="K34" i="4"/>
  <c r="C35" i="4"/>
  <c r="D35" i="4"/>
  <c r="E35" i="4"/>
  <c r="F35" i="4"/>
  <c r="G35" i="4"/>
  <c r="H35" i="4"/>
  <c r="I35" i="4"/>
  <c r="J35" i="4"/>
  <c r="K35" i="4"/>
  <c r="C36" i="4"/>
  <c r="D36" i="4"/>
  <c r="E36" i="4"/>
  <c r="F36" i="4"/>
  <c r="G36" i="4"/>
  <c r="H36" i="4"/>
  <c r="I36" i="4"/>
  <c r="J36" i="4"/>
  <c r="K36" i="4"/>
  <c r="C37" i="4"/>
  <c r="D37" i="4"/>
  <c r="E37" i="4"/>
  <c r="F37" i="4"/>
  <c r="G37" i="4"/>
  <c r="H37" i="4"/>
  <c r="I37" i="4"/>
  <c r="J37" i="4"/>
  <c r="K37" i="4"/>
  <c r="C38" i="4"/>
  <c r="D38" i="4"/>
  <c r="E38" i="4"/>
  <c r="F38" i="4"/>
  <c r="G38" i="4"/>
  <c r="H38" i="4"/>
  <c r="I38" i="4"/>
  <c r="J38" i="4"/>
  <c r="K38" i="4"/>
  <c r="C39" i="4"/>
  <c r="D39" i="4"/>
  <c r="E39" i="4"/>
  <c r="F39" i="4"/>
  <c r="G39" i="4"/>
  <c r="H39" i="4"/>
  <c r="I39" i="4"/>
  <c r="J39" i="4"/>
  <c r="K39" i="4"/>
  <c r="C40" i="4"/>
  <c r="D40" i="4"/>
  <c r="E40" i="4"/>
  <c r="F40" i="4"/>
  <c r="G40" i="4"/>
  <c r="H40" i="4"/>
  <c r="I40" i="4"/>
  <c r="J40" i="4"/>
  <c r="K40" i="4"/>
  <c r="C41" i="4"/>
  <c r="D41" i="4"/>
  <c r="E41" i="4"/>
  <c r="F41" i="4"/>
  <c r="G41" i="4"/>
  <c r="H41" i="4"/>
  <c r="I41" i="4"/>
  <c r="J41" i="4"/>
  <c r="K41" i="4"/>
  <c r="C42" i="4"/>
  <c r="D42" i="4"/>
  <c r="E42" i="4"/>
  <c r="F42" i="4"/>
  <c r="G42" i="4"/>
  <c r="H42" i="4"/>
  <c r="I42" i="4"/>
  <c r="J42" i="4"/>
  <c r="K42" i="4"/>
  <c r="C43" i="4"/>
  <c r="D43" i="4"/>
  <c r="E43" i="4"/>
  <c r="F43" i="4"/>
  <c r="G43" i="4"/>
  <c r="H43" i="4"/>
  <c r="I43" i="4"/>
  <c r="J43" i="4"/>
  <c r="K43" i="4"/>
  <c r="C44" i="4"/>
  <c r="D44" i="4"/>
  <c r="E44" i="4"/>
  <c r="F44" i="4"/>
  <c r="G44" i="4"/>
  <c r="H44" i="4"/>
  <c r="I44" i="4"/>
  <c r="J44" i="4"/>
  <c r="K44" i="4"/>
  <c r="C45" i="4"/>
  <c r="D45" i="4"/>
  <c r="E45" i="4"/>
  <c r="F45" i="4"/>
  <c r="G45" i="4"/>
  <c r="H45" i="4"/>
  <c r="I45" i="4"/>
  <c r="J45" i="4"/>
  <c r="K45" i="4"/>
  <c r="C46" i="4"/>
  <c r="D46" i="4"/>
  <c r="E46" i="4"/>
  <c r="F46" i="4"/>
  <c r="G46" i="4"/>
  <c r="H46" i="4"/>
  <c r="I46" i="4"/>
  <c r="J46" i="4"/>
  <c r="K46" i="4"/>
  <c r="C47" i="4"/>
  <c r="D47" i="4"/>
  <c r="E47" i="4"/>
  <c r="F47" i="4"/>
  <c r="G47" i="4"/>
  <c r="H47" i="4"/>
  <c r="I47" i="4"/>
  <c r="J47" i="4"/>
  <c r="K47" i="4"/>
  <c r="C48" i="4"/>
  <c r="D48" i="4"/>
  <c r="E48" i="4"/>
  <c r="F48" i="4"/>
  <c r="G48" i="4"/>
  <c r="H48" i="4"/>
  <c r="I48" i="4"/>
  <c r="J48" i="4"/>
  <c r="K48" i="4"/>
  <c r="C49" i="4"/>
  <c r="D49" i="4"/>
  <c r="E49" i="4"/>
  <c r="F49" i="4"/>
  <c r="G49" i="4"/>
  <c r="H49" i="4"/>
  <c r="I49" i="4"/>
  <c r="J49" i="4"/>
  <c r="K49" i="4"/>
  <c r="C50" i="4"/>
  <c r="D50" i="4"/>
  <c r="E50" i="4"/>
  <c r="F50" i="4"/>
  <c r="G50" i="4"/>
  <c r="H50" i="4"/>
  <c r="I50" i="4"/>
  <c r="J50" i="4"/>
  <c r="K50" i="4"/>
  <c r="C51" i="4"/>
  <c r="D51" i="4"/>
  <c r="E51" i="4"/>
  <c r="F51" i="4"/>
  <c r="G51" i="4"/>
  <c r="H51" i="4"/>
  <c r="I51" i="4"/>
  <c r="J51" i="4"/>
  <c r="K51" i="4"/>
  <c r="C52" i="4"/>
  <c r="D52" i="4"/>
  <c r="E52" i="4"/>
  <c r="F52" i="4"/>
  <c r="G52" i="4"/>
  <c r="H52" i="4"/>
  <c r="I52" i="4"/>
  <c r="J52" i="4"/>
  <c r="K52" i="4"/>
  <c r="C53" i="4"/>
  <c r="D53" i="4"/>
  <c r="E53" i="4"/>
  <c r="F53" i="4"/>
  <c r="G53" i="4"/>
  <c r="H53" i="4"/>
  <c r="I53" i="4"/>
  <c r="J53" i="4"/>
  <c r="K53" i="4"/>
  <c r="C54" i="4"/>
  <c r="D54" i="4"/>
  <c r="E54" i="4"/>
  <c r="F54" i="4"/>
  <c r="G54" i="4"/>
  <c r="H54" i="4"/>
  <c r="I54" i="4"/>
  <c r="J54" i="4"/>
  <c r="K54" i="4"/>
  <c r="C55" i="4"/>
  <c r="D55" i="4"/>
  <c r="E55" i="4"/>
  <c r="F55" i="4"/>
  <c r="G55" i="4"/>
  <c r="H55" i="4"/>
  <c r="I55" i="4"/>
  <c r="J55" i="4"/>
  <c r="K55" i="4"/>
  <c r="C56" i="4"/>
  <c r="D56" i="4"/>
  <c r="E56" i="4"/>
  <c r="F56" i="4"/>
  <c r="G56" i="4"/>
  <c r="H56" i="4"/>
  <c r="I56" i="4"/>
  <c r="J56" i="4"/>
  <c r="K56" i="4"/>
  <c r="C57" i="4"/>
  <c r="D57" i="4"/>
  <c r="E57" i="4"/>
  <c r="F57" i="4"/>
  <c r="G57" i="4"/>
  <c r="H57" i="4"/>
  <c r="I57" i="4"/>
  <c r="J57" i="4"/>
  <c r="K57" i="4"/>
  <c r="C58" i="4"/>
  <c r="D58" i="4"/>
  <c r="E58" i="4"/>
  <c r="F58" i="4"/>
  <c r="G58" i="4"/>
  <c r="H58" i="4"/>
  <c r="I58" i="4"/>
  <c r="J58" i="4"/>
  <c r="K58" i="4"/>
  <c r="C59" i="4"/>
  <c r="D59" i="4"/>
  <c r="E59" i="4"/>
  <c r="F59" i="4"/>
  <c r="G59" i="4"/>
  <c r="H59" i="4"/>
  <c r="I59" i="4"/>
  <c r="J59" i="4"/>
  <c r="K59" i="4"/>
  <c r="C60" i="4"/>
  <c r="D60" i="4"/>
  <c r="E60" i="4"/>
  <c r="F60" i="4"/>
  <c r="G60" i="4"/>
  <c r="H60" i="4"/>
  <c r="I60" i="4"/>
  <c r="J60" i="4"/>
  <c r="K60" i="4"/>
  <c r="C61" i="4"/>
  <c r="D61" i="4"/>
  <c r="E61" i="4"/>
  <c r="F61" i="4"/>
  <c r="G61" i="4"/>
  <c r="H61" i="4"/>
  <c r="I61" i="4"/>
  <c r="J61" i="4"/>
  <c r="K61" i="4"/>
  <c r="C62" i="4"/>
  <c r="D62" i="4"/>
  <c r="E62" i="4"/>
  <c r="F62" i="4"/>
  <c r="G62" i="4"/>
  <c r="H62" i="4"/>
  <c r="I62" i="4"/>
  <c r="J62" i="4"/>
  <c r="K62" i="4"/>
  <c r="C63" i="4"/>
  <c r="D63" i="4"/>
  <c r="E63" i="4"/>
  <c r="F63" i="4"/>
  <c r="G63" i="4"/>
  <c r="H63" i="4"/>
  <c r="I63" i="4"/>
  <c r="J63" i="4"/>
  <c r="K63" i="4"/>
  <c r="C64" i="4"/>
  <c r="D64" i="4"/>
  <c r="E64" i="4"/>
  <c r="F64" i="4"/>
  <c r="G64" i="4"/>
  <c r="H64" i="4"/>
  <c r="I64" i="4"/>
  <c r="J64" i="4"/>
  <c r="K64" i="4"/>
  <c r="C65" i="4"/>
  <c r="D65" i="4"/>
  <c r="E65" i="4"/>
  <c r="F65" i="4"/>
  <c r="G65" i="4"/>
  <c r="H65" i="4"/>
  <c r="I65" i="4"/>
  <c r="J65" i="4"/>
  <c r="K65" i="4"/>
  <c r="C66" i="4"/>
  <c r="D66" i="4"/>
  <c r="E66" i="4"/>
  <c r="F66" i="4"/>
  <c r="G66" i="4"/>
  <c r="H66" i="4"/>
  <c r="I66" i="4"/>
  <c r="J66" i="4"/>
  <c r="K66" i="4"/>
  <c r="C67" i="4"/>
  <c r="D67" i="4"/>
  <c r="E67" i="4"/>
  <c r="F67" i="4"/>
  <c r="G67" i="4"/>
  <c r="H67" i="4"/>
  <c r="I67" i="4"/>
  <c r="J67" i="4"/>
  <c r="K67" i="4"/>
  <c r="C68" i="4"/>
  <c r="D68" i="4"/>
  <c r="E68" i="4"/>
  <c r="F68" i="4"/>
  <c r="G68" i="4"/>
  <c r="H68" i="4"/>
  <c r="I68" i="4"/>
  <c r="J68" i="4"/>
  <c r="K68" i="4"/>
  <c r="C69" i="4"/>
  <c r="D69" i="4"/>
  <c r="E69" i="4"/>
  <c r="F69" i="4"/>
  <c r="G69" i="4"/>
  <c r="H69" i="4"/>
  <c r="I69" i="4"/>
  <c r="J69" i="4"/>
  <c r="K69" i="4"/>
  <c r="C70" i="4"/>
  <c r="D70" i="4"/>
  <c r="E70" i="4"/>
  <c r="F70" i="4"/>
  <c r="G70" i="4"/>
  <c r="H70" i="4"/>
  <c r="I70" i="4"/>
  <c r="J70" i="4"/>
  <c r="K70" i="4"/>
  <c r="C71" i="4"/>
  <c r="D71" i="4"/>
  <c r="E71" i="4"/>
  <c r="F71" i="4"/>
  <c r="G71" i="4"/>
  <c r="H71" i="4"/>
  <c r="I71" i="4"/>
  <c r="J71" i="4"/>
  <c r="K71" i="4"/>
  <c r="C72" i="4"/>
  <c r="D72" i="4"/>
  <c r="E72" i="4"/>
  <c r="F72" i="4"/>
  <c r="G72" i="4"/>
  <c r="H72" i="4"/>
  <c r="I72" i="4"/>
  <c r="J72" i="4"/>
  <c r="K72" i="4"/>
  <c r="C73" i="4"/>
  <c r="D73" i="4"/>
  <c r="E73" i="4"/>
  <c r="F73" i="4"/>
  <c r="G73" i="4"/>
  <c r="H73" i="4"/>
  <c r="I73" i="4"/>
  <c r="J73" i="4"/>
  <c r="K73" i="4"/>
  <c r="C74" i="4"/>
  <c r="D74" i="4"/>
  <c r="E74" i="4"/>
  <c r="F74" i="4"/>
  <c r="G74" i="4"/>
  <c r="H74" i="4"/>
  <c r="I74" i="4"/>
  <c r="J74" i="4"/>
  <c r="K74" i="4"/>
  <c r="C75" i="4"/>
  <c r="D75" i="4"/>
  <c r="E75" i="4"/>
  <c r="F75" i="4"/>
  <c r="G75" i="4"/>
  <c r="H75" i="4"/>
  <c r="I75" i="4"/>
  <c r="J75" i="4"/>
  <c r="K75" i="4"/>
  <c r="C76" i="4"/>
  <c r="D76" i="4"/>
  <c r="E76" i="4"/>
  <c r="F76" i="4"/>
  <c r="G76" i="4"/>
  <c r="H76" i="4"/>
  <c r="I76" i="4"/>
  <c r="J76" i="4"/>
  <c r="K76" i="4"/>
  <c r="C77" i="4"/>
  <c r="D77" i="4"/>
  <c r="E77" i="4"/>
  <c r="F77" i="4"/>
  <c r="G77" i="4"/>
  <c r="H77" i="4"/>
  <c r="I77" i="4"/>
  <c r="J77" i="4"/>
  <c r="K77" i="4"/>
  <c r="C78" i="4"/>
  <c r="D78" i="4"/>
  <c r="E78" i="4"/>
  <c r="F78" i="4"/>
  <c r="G78" i="4"/>
  <c r="H78" i="4"/>
  <c r="I78" i="4"/>
  <c r="J78" i="4"/>
  <c r="K78" i="4"/>
  <c r="C79" i="4"/>
  <c r="D79" i="4"/>
  <c r="E79" i="4"/>
  <c r="F79" i="4"/>
  <c r="G79" i="4"/>
  <c r="H79" i="4"/>
  <c r="I79" i="4"/>
  <c r="J79" i="4"/>
  <c r="K79" i="4"/>
  <c r="C80" i="4"/>
  <c r="D80" i="4"/>
  <c r="E80" i="4"/>
  <c r="F80" i="4"/>
  <c r="G80" i="4"/>
  <c r="H80" i="4"/>
  <c r="I80" i="4"/>
  <c r="J80" i="4"/>
  <c r="K80" i="4"/>
  <c r="C81" i="4"/>
  <c r="D81" i="4"/>
  <c r="E81" i="4"/>
  <c r="F81" i="4"/>
  <c r="G81" i="4"/>
  <c r="H81" i="4"/>
  <c r="I81" i="4"/>
  <c r="J81" i="4"/>
  <c r="K81" i="4"/>
  <c r="C82" i="4"/>
  <c r="D82" i="4"/>
  <c r="E82" i="4"/>
  <c r="F82" i="4"/>
  <c r="G82" i="4"/>
  <c r="H82" i="4"/>
  <c r="I82" i="4"/>
  <c r="J82" i="4"/>
  <c r="K82" i="4"/>
  <c r="C83" i="4"/>
  <c r="D83" i="4"/>
  <c r="E83" i="4"/>
  <c r="F83" i="4"/>
  <c r="G83" i="4"/>
  <c r="H83" i="4"/>
  <c r="I83" i="4"/>
  <c r="J83" i="4"/>
  <c r="K83" i="4"/>
  <c r="C84" i="4"/>
  <c r="D84" i="4"/>
  <c r="E84" i="4"/>
  <c r="F84" i="4"/>
  <c r="G84" i="4"/>
  <c r="H84" i="4"/>
  <c r="I84" i="4"/>
  <c r="J84" i="4"/>
  <c r="K84" i="4"/>
  <c r="C85" i="4"/>
  <c r="D85" i="4"/>
  <c r="E85" i="4"/>
  <c r="F85" i="4"/>
  <c r="G85" i="4"/>
  <c r="H85" i="4"/>
  <c r="I85" i="4"/>
  <c r="J85" i="4"/>
  <c r="K85" i="4"/>
  <c r="C86" i="4"/>
  <c r="D86" i="4"/>
  <c r="E86" i="4"/>
  <c r="F86" i="4"/>
  <c r="G86" i="4"/>
  <c r="H86" i="4"/>
  <c r="I86" i="4"/>
  <c r="J86" i="4"/>
  <c r="K86" i="4"/>
  <c r="C87" i="4"/>
  <c r="D87" i="4"/>
  <c r="E87" i="4"/>
  <c r="F87" i="4"/>
  <c r="G87" i="4"/>
  <c r="H87" i="4"/>
  <c r="I87" i="4"/>
  <c r="J87" i="4"/>
  <c r="K87" i="4"/>
  <c r="C88" i="4"/>
  <c r="D88" i="4"/>
  <c r="E88" i="4"/>
  <c r="F88" i="4"/>
  <c r="G88" i="4"/>
  <c r="H88" i="4"/>
  <c r="I88" i="4"/>
  <c r="J88" i="4"/>
  <c r="K88" i="4"/>
  <c r="C89" i="4"/>
  <c r="D89" i="4"/>
  <c r="E89" i="4"/>
  <c r="F89" i="4"/>
  <c r="G89" i="4"/>
  <c r="H89" i="4"/>
  <c r="I89" i="4"/>
  <c r="J89" i="4"/>
  <c r="K89" i="4"/>
  <c r="C90" i="4"/>
  <c r="D90" i="4"/>
  <c r="E90" i="4"/>
  <c r="F90" i="4"/>
  <c r="G90" i="4"/>
  <c r="H90" i="4"/>
  <c r="I90" i="4"/>
  <c r="J90" i="4"/>
  <c r="K90" i="4"/>
  <c r="C91" i="4"/>
  <c r="D91" i="4"/>
  <c r="E91" i="4"/>
  <c r="F91" i="4"/>
  <c r="G91" i="4"/>
  <c r="H91" i="4"/>
  <c r="I91" i="4"/>
  <c r="J91" i="4"/>
  <c r="K91" i="4"/>
  <c r="C92" i="4"/>
  <c r="D92" i="4"/>
  <c r="E92" i="4"/>
  <c r="F92" i="4"/>
  <c r="G92" i="4"/>
  <c r="H92" i="4"/>
  <c r="I92" i="4"/>
  <c r="J92" i="4"/>
  <c r="K92" i="4"/>
  <c r="C93" i="4"/>
  <c r="D93" i="4"/>
  <c r="E93" i="4"/>
  <c r="F93" i="4"/>
  <c r="G93" i="4"/>
  <c r="H93" i="4"/>
  <c r="I93" i="4"/>
  <c r="J93" i="4"/>
  <c r="K93" i="4"/>
  <c r="C94" i="4"/>
  <c r="D94" i="4"/>
  <c r="E94" i="4"/>
  <c r="F94" i="4"/>
  <c r="G94" i="4"/>
  <c r="H94" i="4"/>
  <c r="I94" i="4"/>
  <c r="J94" i="4"/>
  <c r="K94" i="4"/>
  <c r="C95" i="4"/>
  <c r="D95" i="4"/>
  <c r="E95" i="4"/>
  <c r="F95" i="4"/>
  <c r="G95" i="4"/>
  <c r="H95" i="4"/>
  <c r="I95" i="4"/>
  <c r="J95" i="4"/>
  <c r="K95" i="4"/>
  <c r="C96" i="4"/>
  <c r="D96" i="4"/>
  <c r="E96" i="4"/>
  <c r="F96" i="4"/>
  <c r="G96" i="4"/>
  <c r="H96" i="4"/>
  <c r="I96" i="4"/>
  <c r="J96" i="4"/>
  <c r="K96" i="4"/>
  <c r="C97" i="4"/>
  <c r="D97" i="4"/>
  <c r="E97" i="4"/>
  <c r="F97" i="4"/>
  <c r="G97" i="4"/>
  <c r="H97" i="4"/>
  <c r="I97" i="4"/>
  <c r="J97" i="4"/>
  <c r="K97" i="4"/>
  <c r="C98" i="4"/>
  <c r="D98" i="4"/>
  <c r="E98" i="4"/>
  <c r="F98" i="4"/>
  <c r="G98" i="4"/>
  <c r="H98" i="4"/>
  <c r="I98" i="4"/>
  <c r="J98" i="4"/>
  <c r="K98" i="4"/>
  <c r="C99" i="4"/>
  <c r="D99" i="4"/>
  <c r="E99" i="4"/>
  <c r="F99" i="4"/>
  <c r="G99" i="4"/>
  <c r="H99" i="4"/>
  <c r="I99" i="4"/>
  <c r="J99" i="4"/>
  <c r="K99" i="4"/>
  <c r="C100" i="4"/>
  <c r="D100" i="4"/>
  <c r="E100" i="4"/>
  <c r="F100" i="4"/>
  <c r="G100" i="4"/>
  <c r="H100" i="4"/>
  <c r="I100" i="4"/>
  <c r="J100" i="4"/>
  <c r="K100" i="4"/>
  <c r="C101" i="4"/>
  <c r="D101" i="4"/>
  <c r="E101" i="4"/>
  <c r="F101" i="4"/>
  <c r="G101" i="4"/>
  <c r="H101" i="4"/>
  <c r="I101" i="4"/>
  <c r="J101" i="4"/>
  <c r="K101" i="4"/>
  <c r="C102" i="4"/>
  <c r="D102" i="4"/>
  <c r="E102" i="4"/>
  <c r="F102" i="4"/>
  <c r="G102" i="4"/>
  <c r="H102" i="4"/>
  <c r="I102" i="4"/>
  <c r="J102" i="4"/>
  <c r="K102" i="4"/>
  <c r="C103" i="4"/>
  <c r="D103" i="4"/>
  <c r="E103" i="4"/>
  <c r="F103" i="4"/>
  <c r="G103" i="4"/>
  <c r="H103" i="4"/>
  <c r="I103" i="4"/>
  <c r="J103" i="4"/>
  <c r="K103" i="4"/>
  <c r="C104" i="4"/>
  <c r="D104" i="4"/>
  <c r="E104" i="4"/>
  <c r="F104" i="4"/>
  <c r="G104" i="4"/>
  <c r="H104" i="4"/>
  <c r="I104" i="4"/>
  <c r="J104" i="4"/>
  <c r="K104" i="4"/>
  <c r="C105" i="4"/>
  <c r="D105" i="4"/>
  <c r="E105" i="4"/>
  <c r="F105" i="4"/>
  <c r="G105" i="4"/>
  <c r="H105" i="4"/>
  <c r="I105" i="4"/>
  <c r="J105" i="4"/>
  <c r="K105" i="4"/>
  <c r="C106" i="4"/>
  <c r="D106" i="4"/>
  <c r="E106" i="4"/>
  <c r="F106" i="4"/>
  <c r="G106" i="4"/>
  <c r="H106" i="4"/>
  <c r="I106" i="4"/>
  <c r="J106" i="4"/>
  <c r="K106" i="4"/>
  <c r="C107" i="4"/>
  <c r="D107" i="4"/>
  <c r="E107" i="4"/>
  <c r="F107" i="4"/>
  <c r="G107" i="4"/>
  <c r="H107" i="4"/>
  <c r="I107" i="4"/>
  <c r="J107" i="4"/>
  <c r="K107" i="4"/>
  <c r="C108" i="4"/>
  <c r="D108" i="4"/>
  <c r="E108" i="4"/>
  <c r="F108" i="4"/>
  <c r="G108" i="4"/>
  <c r="H108" i="4"/>
  <c r="I108" i="4"/>
  <c r="J108" i="4"/>
  <c r="K108" i="4"/>
  <c r="C109" i="4"/>
  <c r="D109" i="4"/>
  <c r="E109" i="4"/>
  <c r="F109" i="4"/>
  <c r="G109" i="4"/>
  <c r="H109" i="4"/>
  <c r="I109" i="4"/>
  <c r="J109" i="4"/>
  <c r="K109" i="4"/>
  <c r="C110" i="4"/>
  <c r="D110" i="4"/>
  <c r="E110" i="4"/>
  <c r="F110" i="4"/>
  <c r="G110" i="4"/>
  <c r="H110" i="4"/>
  <c r="I110" i="4"/>
  <c r="J110" i="4"/>
  <c r="K110" i="4"/>
  <c r="C111" i="4"/>
  <c r="D111" i="4"/>
  <c r="E111" i="4"/>
  <c r="F111" i="4"/>
  <c r="G111" i="4"/>
  <c r="H111" i="4"/>
  <c r="I111" i="4"/>
  <c r="J111" i="4"/>
  <c r="K111" i="4"/>
  <c r="C112" i="4"/>
  <c r="D112" i="4"/>
  <c r="E112" i="4"/>
  <c r="F112" i="4"/>
  <c r="G112" i="4"/>
  <c r="H112" i="4"/>
  <c r="I112" i="4"/>
  <c r="J112" i="4"/>
  <c r="K112" i="4"/>
  <c r="C113" i="4"/>
  <c r="D113" i="4"/>
  <c r="E113" i="4"/>
  <c r="F113" i="4"/>
  <c r="G113" i="4"/>
  <c r="H113" i="4"/>
  <c r="I113" i="4"/>
  <c r="J113" i="4"/>
  <c r="K113" i="4"/>
  <c r="C114" i="4"/>
  <c r="D114" i="4"/>
  <c r="E114" i="4"/>
  <c r="F114" i="4"/>
  <c r="G114" i="4"/>
  <c r="H114" i="4"/>
  <c r="I114" i="4"/>
  <c r="J114" i="4"/>
  <c r="K114" i="4"/>
  <c r="C115" i="4"/>
  <c r="D115" i="4"/>
  <c r="E115" i="4"/>
  <c r="F115" i="4"/>
  <c r="G115" i="4"/>
  <c r="H115" i="4"/>
  <c r="I115" i="4"/>
  <c r="J115" i="4"/>
  <c r="K115" i="4"/>
  <c r="C116" i="4"/>
  <c r="D116" i="4"/>
  <c r="E116" i="4"/>
  <c r="F116" i="4"/>
  <c r="G116" i="4"/>
  <c r="H116" i="4"/>
  <c r="I116" i="4"/>
  <c r="J116" i="4"/>
  <c r="K116" i="4"/>
  <c r="C117" i="4"/>
  <c r="D117" i="4"/>
  <c r="E117" i="4"/>
  <c r="F117" i="4"/>
  <c r="G117" i="4"/>
  <c r="H117" i="4"/>
  <c r="I117" i="4"/>
  <c r="J117" i="4"/>
  <c r="K117" i="4"/>
  <c r="C118" i="4"/>
  <c r="D118" i="4"/>
  <c r="E118" i="4"/>
  <c r="F118" i="4"/>
  <c r="G118" i="4"/>
  <c r="H118" i="4"/>
  <c r="I118" i="4"/>
  <c r="J118" i="4"/>
  <c r="K118" i="4"/>
  <c r="C119" i="4"/>
  <c r="D119" i="4"/>
  <c r="E119" i="4"/>
  <c r="F119" i="4"/>
  <c r="G119" i="4"/>
  <c r="H119" i="4"/>
  <c r="I119" i="4"/>
  <c r="J119" i="4"/>
  <c r="K119" i="4"/>
  <c r="C120" i="4"/>
  <c r="D120" i="4"/>
  <c r="E120" i="4"/>
  <c r="F120" i="4"/>
  <c r="G120" i="4"/>
  <c r="H120" i="4"/>
  <c r="I120" i="4"/>
  <c r="J120" i="4"/>
  <c r="K120" i="4"/>
  <c r="C121" i="4"/>
  <c r="D121" i="4"/>
  <c r="E121" i="4"/>
  <c r="F121" i="4"/>
  <c r="G121" i="4"/>
  <c r="H121" i="4"/>
  <c r="I121" i="4"/>
  <c r="J121" i="4"/>
  <c r="K121" i="4"/>
  <c r="C122" i="4"/>
  <c r="D122" i="4"/>
  <c r="E122" i="4"/>
  <c r="F122" i="4"/>
  <c r="G122" i="4"/>
  <c r="H122" i="4"/>
  <c r="I122" i="4"/>
  <c r="J122" i="4"/>
  <c r="K122" i="4"/>
  <c r="C123" i="4"/>
  <c r="D123" i="4"/>
  <c r="E123" i="4"/>
  <c r="F123" i="4"/>
  <c r="G123" i="4"/>
  <c r="H123" i="4"/>
  <c r="I123" i="4"/>
  <c r="J123" i="4"/>
  <c r="K123" i="4"/>
  <c r="C124" i="4"/>
  <c r="D124" i="4"/>
  <c r="E124" i="4"/>
  <c r="F124" i="4"/>
  <c r="G124" i="4"/>
  <c r="H124" i="4"/>
  <c r="I124" i="4"/>
  <c r="J124" i="4"/>
  <c r="K124" i="4"/>
  <c r="C125" i="4"/>
  <c r="D125" i="4"/>
  <c r="E125" i="4"/>
  <c r="F125" i="4"/>
  <c r="G125" i="4"/>
  <c r="H125" i="4"/>
  <c r="I125" i="4"/>
  <c r="J125" i="4"/>
  <c r="K125" i="4"/>
  <c r="C126" i="4"/>
  <c r="D126" i="4"/>
  <c r="E126" i="4"/>
  <c r="F126" i="4"/>
  <c r="G126" i="4"/>
  <c r="H126" i="4"/>
  <c r="I126" i="4"/>
  <c r="J126" i="4"/>
  <c r="K126" i="4"/>
  <c r="C127" i="4"/>
  <c r="D127" i="4"/>
  <c r="E127" i="4"/>
  <c r="F127" i="4"/>
  <c r="G127" i="4"/>
  <c r="H127" i="4"/>
  <c r="I127" i="4"/>
  <c r="J127" i="4"/>
  <c r="K127" i="4"/>
  <c r="C128" i="4"/>
  <c r="D128" i="4"/>
  <c r="E128" i="4"/>
  <c r="F128" i="4"/>
  <c r="G128" i="4"/>
  <c r="H128" i="4"/>
  <c r="I128" i="4"/>
  <c r="J128" i="4"/>
  <c r="K128" i="4"/>
  <c r="C129" i="4"/>
  <c r="D129" i="4"/>
  <c r="E129" i="4"/>
  <c r="F129" i="4"/>
  <c r="G129" i="4"/>
  <c r="H129" i="4"/>
  <c r="I129" i="4"/>
  <c r="J129" i="4"/>
  <c r="K129" i="4"/>
  <c r="C130" i="4"/>
  <c r="D130" i="4"/>
  <c r="E130" i="4"/>
  <c r="F130" i="4"/>
  <c r="G130" i="4"/>
  <c r="H130" i="4"/>
  <c r="I130" i="4"/>
  <c r="J130" i="4"/>
  <c r="K130" i="4"/>
  <c r="C131" i="4"/>
  <c r="D131" i="4"/>
  <c r="E131" i="4"/>
  <c r="F131" i="4"/>
  <c r="G131" i="4"/>
  <c r="H131" i="4"/>
  <c r="I131" i="4"/>
  <c r="J131" i="4"/>
  <c r="K131" i="4"/>
  <c r="C132" i="4"/>
  <c r="D132" i="4"/>
  <c r="E132" i="4"/>
  <c r="F132" i="4"/>
  <c r="G132" i="4"/>
  <c r="H132" i="4"/>
  <c r="I132" i="4"/>
  <c r="J132" i="4"/>
  <c r="K132" i="4"/>
  <c r="C133" i="4"/>
  <c r="D133" i="4"/>
  <c r="E133" i="4"/>
  <c r="F133" i="4"/>
  <c r="G133" i="4"/>
  <c r="H133" i="4"/>
  <c r="I133" i="4"/>
  <c r="J133" i="4"/>
  <c r="K133" i="4"/>
  <c r="C134" i="4"/>
  <c r="D134" i="4"/>
  <c r="E134" i="4"/>
  <c r="F134" i="4"/>
  <c r="G134" i="4"/>
  <c r="H134" i="4"/>
  <c r="I134" i="4"/>
  <c r="J134" i="4"/>
  <c r="K134" i="4"/>
  <c r="C135" i="4"/>
  <c r="D135" i="4"/>
  <c r="E135" i="4"/>
  <c r="F135" i="4"/>
  <c r="G135" i="4"/>
  <c r="H135" i="4"/>
  <c r="I135" i="4"/>
  <c r="J135" i="4"/>
  <c r="K135" i="4"/>
  <c r="C136" i="4"/>
  <c r="D136" i="4"/>
  <c r="E136" i="4"/>
  <c r="F136" i="4"/>
  <c r="G136" i="4"/>
  <c r="H136" i="4"/>
  <c r="I136" i="4"/>
  <c r="J136" i="4"/>
  <c r="K136" i="4"/>
  <c r="K2" i="4"/>
  <c r="J2" i="4"/>
  <c r="I2" i="4"/>
  <c r="H2" i="4"/>
  <c r="G2" i="4"/>
  <c r="F2" i="4"/>
  <c r="E2" i="4"/>
  <c r="D2" i="4"/>
  <c r="C2" i="4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27" i="2"/>
  <c r="E27" i="2"/>
  <c r="D28" i="2"/>
  <c r="E28" i="2"/>
  <c r="D29" i="2"/>
  <c r="E29" i="2"/>
  <c r="D31" i="2"/>
  <c r="E31" i="2"/>
  <c r="D33" i="2"/>
  <c r="E33" i="2"/>
  <c r="D36" i="2"/>
  <c r="E36" i="2"/>
  <c r="D37" i="2"/>
  <c r="E37" i="2"/>
  <c r="D38" i="2"/>
  <c r="E38" i="2"/>
  <c r="D39" i="2"/>
  <c r="E39" i="2"/>
  <c r="D41" i="2"/>
  <c r="E41" i="2"/>
  <c r="D42" i="2"/>
  <c r="E42" i="2"/>
  <c r="D43" i="2"/>
  <c r="E43" i="2"/>
  <c r="D45" i="2"/>
  <c r="E45" i="2"/>
  <c r="D46" i="2"/>
  <c r="E46" i="2"/>
  <c r="D48" i="2"/>
  <c r="E48" i="2"/>
  <c r="D49" i="2"/>
  <c r="E49" i="2"/>
  <c r="E2" i="2"/>
</calcChain>
</file>

<file path=xl/sharedStrings.xml><?xml version="1.0" encoding="utf-8"?>
<sst xmlns="http://schemas.openxmlformats.org/spreadsheetml/2006/main" count="2707" uniqueCount="426">
  <si>
    <t>Boring</t>
  </si>
  <si>
    <t>Monster</t>
  </si>
  <si>
    <t>D60/D10</t>
  </si>
  <si>
    <t>D10</t>
  </si>
  <si>
    <t>D15</t>
  </si>
  <si>
    <t>D16</t>
  </si>
  <si>
    <t>D50</t>
  </si>
  <si>
    <t>D60</t>
  </si>
  <si>
    <t>D70</t>
  </si>
  <si>
    <t>D84</t>
  </si>
  <si>
    <t>D90</t>
  </si>
  <si>
    <t>M3</t>
  </si>
  <si>
    <t>M3-A1</t>
  </si>
  <si>
    <t>M3-A2</t>
  </si>
  <si>
    <t>M3-A3</t>
  </si>
  <si>
    <t>M3-A4</t>
  </si>
  <si>
    <t>M3-A5</t>
  </si>
  <si>
    <t>M3-A6</t>
  </si>
  <si>
    <t>M3-A7</t>
  </si>
  <si>
    <t>M3-A8</t>
  </si>
  <si>
    <t>M3-A9</t>
  </si>
  <si>
    <t>M3-A10</t>
  </si>
  <si>
    <t>M3-A11</t>
  </si>
  <si>
    <t>M3-A12</t>
  </si>
  <si>
    <t>M3-A13</t>
  </si>
  <si>
    <t>M3-A14</t>
  </si>
  <si>
    <t>M3-A15</t>
  </si>
  <si>
    <t>M3-A16</t>
  </si>
  <si>
    <t>M3-A17</t>
  </si>
  <si>
    <t>M3-A18</t>
  </si>
  <si>
    <t>M3-A19</t>
  </si>
  <si>
    <t>M3-A20</t>
  </si>
  <si>
    <t>M3-A21</t>
  </si>
  <si>
    <t>M3-A22</t>
  </si>
  <si>
    <t>M3-A23</t>
  </si>
  <si>
    <t>M3-A24</t>
  </si>
  <si>
    <t>diepte [m tov mv]</t>
  </si>
  <si>
    <t>D50/D60 [0,063-2 mm)</t>
  </si>
  <si>
    <t>D60/D10 (0,063 - 2 mm0</t>
  </si>
  <si>
    <t>D20</t>
  </si>
  <si>
    <t>D30</t>
  </si>
  <si>
    <t>D40</t>
  </si>
  <si>
    <t>D80</t>
  </si>
  <si>
    <t>D85</t>
  </si>
  <si>
    <t>Nummer</t>
  </si>
  <si>
    <t>M1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</si>
  <si>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</si>
  <si>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</si>
  <si>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</si>
  <si>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</si>
  <si>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</si>
  <si>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</si>
  <si>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</si>
  <si>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</si>
  <si>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</si>
  <si>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</si>
  <si>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</si>
  <si>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</si>
  <si>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</si>
  <si>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</si>
  <si>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</si>
  <si>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</si>
  <si>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</si>
  <si>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</si>
  <si>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</si>
  <si>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</si>
  <si>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</si>
  <si>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</si>
  <si>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</si>
  <si>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</si>
  <si>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</si>
  <si>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</si>
  <si>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</si>
  <si>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</si>
  <si>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</si>
  <si>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</si>
  <si>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</si>
  <si>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</si>
  <si>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</si>
  <si>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</si>
  <si>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</si>
  <si>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</si>
  <si>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</si>
  <si>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</si>
  <si>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</si>
  <si>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</si>
  <si>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</si>
  <si>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</si>
  <si>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</si>
  <si>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</si>
  <si>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</si>
  <si>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</si>
  <si>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</si>
  <si>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</si>
  <si>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M1C14</t>
  </si>
  <si>
    <t>M1C17</t>
  </si>
  <si>
    <t>-</t>
  </si>
  <si>
    <t>M1C21</t>
  </si>
  <si>
    <t>M1C3</t>
  </si>
  <si>
    <t>M1C19</t>
  </si>
  <si>
    <t>M1C4</t>
  </si>
  <si>
    <t>M1C7</t>
  </si>
  <si>
    <t>M1C18</t>
  </si>
  <si>
    <t>M1C2</t>
  </si>
  <si>
    <t>M1C10</t>
  </si>
  <si>
    <t>M1C1</t>
  </si>
  <si>
    <t>M1C22</t>
  </si>
  <si>
    <t>M1C12</t>
  </si>
  <si>
    <t>M1C8</t>
  </si>
  <si>
    <t>M1C20</t>
  </si>
  <si>
    <t>M1C6</t>
  </si>
  <si>
    <t>M1C23</t>
  </si>
  <si>
    <t>M1C15</t>
  </si>
  <si>
    <t>M1C13</t>
  </si>
  <si>
    <t>M1C5</t>
  </si>
  <si>
    <t>M1C9</t>
  </si>
  <si>
    <t>M1C11</t>
  </si>
  <si>
    <t>M1C16</t>
  </si>
  <si>
    <t>M1C24</t>
  </si>
  <si>
    <t>M1A24</t>
  </si>
  <si>
    <t>M1A15</t>
  </si>
  <si>
    <t>M1A7</t>
  </si>
  <si>
    <t>M1A2</t>
  </si>
  <si>
    <t>M1A22</t>
  </si>
  <si>
    <t>M1A13</t>
  </si>
  <si>
    <t>M1A19</t>
  </si>
  <si>
    <t>M1A11</t>
  </si>
  <si>
    <t>M1A17</t>
  </si>
  <si>
    <t>M1A23</t>
  </si>
  <si>
    <t>M1A12</t>
  </si>
  <si>
    <t>M1A5</t>
  </si>
  <si>
    <t>M1A6</t>
  </si>
  <si>
    <t>M1A9</t>
  </si>
  <si>
    <t>M1A18</t>
  </si>
  <si>
    <t>M1A1</t>
  </si>
  <si>
    <t>M1A8</t>
  </si>
  <si>
    <t>M1A16</t>
  </si>
  <si>
    <t>M1A21</t>
  </si>
  <si>
    <t>M1A14</t>
  </si>
  <si>
    <t>M1A3</t>
  </si>
  <si>
    <t>M1A20</t>
  </si>
  <si>
    <t>M1A4</t>
  </si>
  <si>
    <t>M1A10</t>
  </si>
  <si>
    <t>"-1-1"</t>
  </si>
  <si>
    <t>Gendt</t>
  </si>
  <si>
    <t>Wely</t>
  </si>
  <si>
    <t>Winssen</t>
  </si>
  <si>
    <t>M1-B4</t>
  </si>
  <si>
    <t>M1-B8</t>
  </si>
  <si>
    <t>M1-B12</t>
  </si>
  <si>
    <t>M1-B16</t>
  </si>
  <si>
    <t>M1-B20</t>
  </si>
  <si>
    <t>M1-B24</t>
  </si>
  <si>
    <t>M1-B23</t>
  </si>
  <si>
    <t>M1-B22</t>
  </si>
  <si>
    <t>M1-B21</t>
  </si>
  <si>
    <t>M1-B19</t>
  </si>
  <si>
    <t>M1-B18</t>
  </si>
  <si>
    <t>M1-B17</t>
  </si>
  <si>
    <t>M1-B15</t>
  </si>
  <si>
    <t>M1-B13</t>
  </si>
  <si>
    <t>M1-B11</t>
  </si>
  <si>
    <t>M1-B10</t>
  </si>
  <si>
    <t>M1-B9</t>
  </si>
  <si>
    <t>M1-B7</t>
  </si>
  <si>
    <t>M1-B14</t>
  </si>
  <si>
    <t>M1-B6</t>
  </si>
  <si>
    <t>M1-B5</t>
  </si>
  <si>
    <t>M1-B3</t>
  </si>
  <si>
    <t>M1-B2</t>
  </si>
  <si>
    <t>x-coor</t>
  </si>
  <si>
    <t>y-coor</t>
  </si>
  <si>
    <t>Coordinaten afkomstig uit veldwerkoverzicht: P:\on\Monitoring_Kribvaksuppleties\04 Meetdata\Samenstelling\202403_Meetronde 05</t>
  </si>
  <si>
    <t>ID</t>
  </si>
  <si>
    <t>Kribvak</t>
  </si>
  <si>
    <t>M3-C</t>
  </si>
  <si>
    <t>M3-B</t>
  </si>
  <si>
    <t>M3-A</t>
  </si>
  <si>
    <t>X-coordinaat</t>
  </si>
  <si>
    <t>Y-coordinaat</t>
  </si>
  <si>
    <t>Datum</t>
  </si>
  <si>
    <t>coordinaat ontbreekt</t>
  </si>
  <si>
    <t>afwijkende locatie</t>
  </si>
  <si>
    <t>Opmerking</t>
  </si>
  <si>
    <t>Type monster</t>
  </si>
  <si>
    <t>fracties</t>
  </si>
  <si>
    <t xml:space="preserve"> kentallen</t>
  </si>
  <si>
    <t>kentallen 0,063 - 2 mm</t>
  </si>
  <si>
    <t>fijnheidsgetal Fm</t>
  </si>
  <si>
    <t>grind
(&gt; 2 mm)</t>
  </si>
  <si>
    <t>zand
(0,063 - 2 mm)</t>
  </si>
  <si>
    <t>silt
(0,002 -  0,063 mm)</t>
  </si>
  <si>
    <t>Lutum
(&lt; 0,002 mm)</t>
  </si>
  <si>
    <t>D60 / D10</t>
  </si>
  <si>
    <t>D50 (M63)</t>
  </si>
  <si>
    <t>125,0 mm [%]</t>
  </si>
  <si>
    <t>63,0 mm [%]</t>
  </si>
  <si>
    <t>31,5 mm [%]</t>
  </si>
  <si>
    <t>16,0 mm [%]</t>
  </si>
  <si>
    <t>8,0 mm [%]</t>
  </si>
  <si>
    <t>4,0 mm [%]</t>
  </si>
  <si>
    <t>2,8 mm [%]</t>
  </si>
  <si>
    <t>2,0 mm [%]</t>
  </si>
  <si>
    <t>1,4 mm [%]</t>
  </si>
  <si>
    <t>1,0 mm [%]</t>
  </si>
  <si>
    <t>0,71 mm [%]</t>
  </si>
  <si>
    <t>0,500 mm [%]</t>
  </si>
  <si>
    <t>0,355 mm [%]</t>
  </si>
  <si>
    <t>0,250 mm [%]</t>
  </si>
  <si>
    <t>0,180 mm [%]</t>
  </si>
  <si>
    <t>0,125 mm [%]</t>
  </si>
  <si>
    <t>0,09 mm [%]</t>
  </si>
  <si>
    <t>0,063 mm [%]</t>
  </si>
  <si>
    <t>u16
(0,016 - 2 mm)</t>
  </si>
  <si>
    <t>U zand
(0,063 - 2 mm)</t>
  </si>
  <si>
    <t>[%]</t>
  </si>
  <si>
    <t>[ - ]</t>
  </si>
  <si>
    <t>[mm]</t>
  </si>
  <si>
    <t>M6-A1</t>
  </si>
  <si>
    <t>M6-A2</t>
  </si>
  <si>
    <t>M6-A3</t>
  </si>
  <si>
    <t>M6-A4</t>
  </si>
  <si>
    <t>M6-A5</t>
  </si>
  <si>
    <t>M6-A6</t>
  </si>
  <si>
    <t>M6-A7</t>
  </si>
  <si>
    <t>M6-A8</t>
  </si>
  <si>
    <t>M6-A9</t>
  </si>
  <si>
    <t>M6-A10</t>
  </si>
  <si>
    <t>M6-A11</t>
  </si>
  <si>
    <t>M6-A12</t>
  </si>
  <si>
    <t>M6-A13</t>
  </si>
  <si>
    <t>M6-A14</t>
  </si>
  <si>
    <t>M6-A15</t>
  </si>
  <si>
    <t>M6-A16</t>
  </si>
  <si>
    <t>M6-A17</t>
  </si>
  <si>
    <t>M6-A18</t>
  </si>
  <si>
    <t>M6-A19</t>
  </si>
  <si>
    <t>M6-A20</t>
  </si>
  <si>
    <t>M6-A21</t>
  </si>
  <si>
    <t>M6-A22</t>
  </si>
  <si>
    <t>M6-A23</t>
  </si>
  <si>
    <t>M6-A24</t>
  </si>
  <si>
    <t>M6-A25</t>
  </si>
  <si>
    <t>M6-A26</t>
  </si>
  <si>
    <t>M6-A27</t>
  </si>
  <si>
    <t>M6-A28</t>
  </si>
  <si>
    <t>M6-A29</t>
  </si>
  <si>
    <t>M6-A30</t>
  </si>
  <si>
    <t>M6-A31</t>
  </si>
  <si>
    <t>M6-A32</t>
  </si>
  <si>
    <t>M6-A33</t>
  </si>
  <si>
    <t>M6-A34</t>
  </si>
  <si>
    <t>M6-A35</t>
  </si>
  <si>
    <t>M6-A36</t>
  </si>
  <si>
    <t>M6-A37</t>
  </si>
  <si>
    <t>M6-A38</t>
  </si>
  <si>
    <t>M6-A39</t>
  </si>
  <si>
    <t>M6-A40</t>
  </si>
  <si>
    <t>M6-A41</t>
  </si>
  <si>
    <t>M6-A42</t>
  </si>
  <si>
    <t>M6-A43</t>
  </si>
  <si>
    <t>M6-A44</t>
  </si>
  <si>
    <t>M6-A45</t>
  </si>
  <si>
    <t>M6-A46</t>
  </si>
  <si>
    <t>M6-A47</t>
  </si>
  <si>
    <t>M6-A48</t>
  </si>
  <si>
    <t>M6-A49</t>
  </si>
  <si>
    <t>M6-A50</t>
  </si>
  <si>
    <t>M6-A51</t>
  </si>
  <si>
    <t>M6-B1</t>
  </si>
  <si>
    <t>M6-B2</t>
  </si>
  <si>
    <t>M6-B3</t>
  </si>
  <si>
    <t>M6-B4</t>
  </si>
  <si>
    <t>M6-B5</t>
  </si>
  <si>
    <t>M6-B6</t>
  </si>
  <si>
    <t>M6-B7</t>
  </si>
  <si>
    <t>M6-B8</t>
  </si>
  <si>
    <t>M6-B9</t>
  </si>
  <si>
    <t>M6-B10</t>
  </si>
  <si>
    <t>M6-B11</t>
  </si>
  <si>
    <t>M6-B12</t>
  </si>
  <si>
    <t>M6-B13</t>
  </si>
  <si>
    <t>M6-B14</t>
  </si>
  <si>
    <t>M6-B15</t>
  </si>
  <si>
    <t>M6-B16</t>
  </si>
  <si>
    <t>M6-B17</t>
  </si>
  <si>
    <t>M6-B18</t>
  </si>
  <si>
    <t>M6-B19</t>
  </si>
  <si>
    <t>M6-B20</t>
  </si>
  <si>
    <t>M6-B21</t>
  </si>
  <si>
    <t>M6-B22</t>
  </si>
  <si>
    <t>M6-B23</t>
  </si>
  <si>
    <t>M6-B24</t>
  </si>
  <si>
    <t>M6-B25</t>
  </si>
  <si>
    <t>M6-B26</t>
  </si>
  <si>
    <t>M6-B27</t>
  </si>
  <si>
    <t>M6-B28</t>
  </si>
  <si>
    <t>M6-B29</t>
  </si>
  <si>
    <t>M6-B30</t>
  </si>
  <si>
    <t>M6-B31</t>
  </si>
  <si>
    <t>M6-B32</t>
  </si>
  <si>
    <t>M6-B33</t>
  </si>
  <si>
    <t>M6-B34</t>
  </si>
  <si>
    <t>M6-B35</t>
  </si>
  <si>
    <t>M6-B36</t>
  </si>
  <si>
    <t>M6-B37</t>
  </si>
  <si>
    <t>M6-B38</t>
  </si>
  <si>
    <t>M6-B39</t>
  </si>
  <si>
    <t>M6-B40</t>
  </si>
  <si>
    <t>M6-B41</t>
  </si>
  <si>
    <t>M6-B42</t>
  </si>
  <si>
    <t>M6-B43</t>
  </si>
  <si>
    <t>M6-B44</t>
  </si>
  <si>
    <t>M6-B45</t>
  </si>
  <si>
    <t>M6-B46</t>
  </si>
  <si>
    <t>M6-B47</t>
  </si>
  <si>
    <t>M6-B48</t>
  </si>
  <si>
    <t>M6-B49</t>
  </si>
  <si>
    <t>M6-B50</t>
  </si>
  <si>
    <t>M6-B51</t>
  </si>
  <si>
    <t>M6-C1</t>
  </si>
  <si>
    <t>M6-C2</t>
  </si>
  <si>
    <t>M6-C3</t>
  </si>
  <si>
    <t>M6-C4</t>
  </si>
  <si>
    <t>M6-C5</t>
  </si>
  <si>
    <t>M6-C6</t>
  </si>
  <si>
    <t>M6-C7</t>
  </si>
  <si>
    <t>M6-C8</t>
  </si>
  <si>
    <t>M6-C9</t>
  </si>
  <si>
    <t>M6-C10</t>
  </si>
  <si>
    <t>M6-C11</t>
  </si>
  <si>
    <t>M6-C12</t>
  </si>
  <si>
    <t>M6-C13</t>
  </si>
  <si>
    <t>M6-C14</t>
  </si>
  <si>
    <t>M6-C15</t>
  </si>
  <si>
    <t>M6-C16</t>
  </si>
  <si>
    <t>M6-C17</t>
  </si>
  <si>
    <t>M6-C18</t>
  </si>
  <si>
    <t>M6-C19</t>
  </si>
  <si>
    <t>M6-C20</t>
  </si>
  <si>
    <t>M6-C21</t>
  </si>
  <si>
    <t>M6-C22</t>
  </si>
  <si>
    <t>M6-C23</t>
  </si>
  <si>
    <t>M6-C24</t>
  </si>
  <si>
    <t>M6-C25</t>
  </si>
  <si>
    <t>M6-C26</t>
  </si>
  <si>
    <t>M6-C27</t>
  </si>
  <si>
    <t>M6-C28</t>
  </si>
  <si>
    <t>M6-C29</t>
  </si>
  <si>
    <t>M6-C30</t>
  </si>
  <si>
    <t>M6-C31</t>
  </si>
  <si>
    <t>M6-C32</t>
  </si>
  <si>
    <t>M6-C33</t>
  </si>
  <si>
    <t>M6-C34</t>
  </si>
  <si>
    <t>M6-C35</t>
  </si>
  <si>
    <t>M6-C36</t>
  </si>
  <si>
    <t>M6-C37</t>
  </si>
  <si>
    <t>M6-C38</t>
  </si>
  <si>
    <t>M6-C39</t>
  </si>
  <si>
    <t>M6-C40</t>
  </si>
  <si>
    <t>M6-C41</t>
  </si>
  <si>
    <t>M6-C42</t>
  </si>
  <si>
    <t>M6-C43</t>
  </si>
  <si>
    <t>M6-C44</t>
  </si>
  <si>
    <t>M6-C45</t>
  </si>
  <si>
    <t>M6-C46</t>
  </si>
  <si>
    <t>M6-C47</t>
  </si>
  <si>
    <t>M6-C48</t>
  </si>
  <si>
    <t>M6-C49</t>
  </si>
  <si>
    <t>M6-C50</t>
  </si>
  <si>
    <t>M6-C51</t>
  </si>
  <si>
    <t>Meetpunt</t>
  </si>
  <si>
    <t>X</t>
  </si>
  <si>
    <t>Y</t>
  </si>
  <si>
    <t>M6-A52</t>
  </si>
  <si>
    <t>M3-B10</t>
  </si>
  <si>
    <t>M3-B11</t>
  </si>
  <si>
    <t>M3-B12</t>
  </si>
  <si>
    <t>M3-B13</t>
  </si>
  <si>
    <t>M3-B14</t>
  </si>
  <si>
    <t>M3-B15</t>
  </si>
  <si>
    <t>M3-B16</t>
  </si>
  <si>
    <t>M3-B17</t>
  </si>
  <si>
    <t>M3-B18</t>
  </si>
  <si>
    <t>M3-B19</t>
  </si>
  <si>
    <t>M3-B20</t>
  </si>
  <si>
    <t>M3-B21</t>
  </si>
  <si>
    <t>M3-B22</t>
  </si>
  <si>
    <t>M3-B23</t>
  </si>
  <si>
    <t>M3-B24</t>
  </si>
  <si>
    <t>M3-C10</t>
  </si>
  <si>
    <t>M3-C11</t>
  </si>
  <si>
    <t>M3-C12</t>
  </si>
  <si>
    <t>M3-C13</t>
  </si>
  <si>
    <t>M3-C14</t>
  </si>
  <si>
    <t>M3-C15</t>
  </si>
  <si>
    <t>M3-C16</t>
  </si>
  <si>
    <t>M3-C17</t>
  </si>
  <si>
    <t>M3-C18</t>
  </si>
  <si>
    <t>M3-C19</t>
  </si>
  <si>
    <t>M3-C20</t>
  </si>
  <si>
    <t>M3-C21</t>
  </si>
  <si>
    <t>M3-C22</t>
  </si>
  <si>
    <t>M3-C23</t>
  </si>
  <si>
    <t>M3-C24</t>
  </si>
  <si>
    <t>Deelloc.</t>
  </si>
  <si>
    <t>Diepte</t>
  </si>
  <si>
    <t>M3-B1</t>
  </si>
  <si>
    <t>M3-B2</t>
  </si>
  <si>
    <t>M3-B3</t>
  </si>
  <si>
    <t>M3-B4</t>
  </si>
  <si>
    <t>M3-B5</t>
  </si>
  <si>
    <t>M3-B6</t>
  </si>
  <si>
    <t>M3-B7</t>
  </si>
  <si>
    <t>M3-B8</t>
  </si>
  <si>
    <t>M3-B9</t>
  </si>
  <si>
    <t>M3-C1</t>
  </si>
  <si>
    <t>M3-C2</t>
  </si>
  <si>
    <t>M3-C3</t>
  </si>
  <si>
    <t>M3-C4</t>
  </si>
  <si>
    <t>M3-C5</t>
  </si>
  <si>
    <t>M3-C6</t>
  </si>
  <si>
    <t>M3-C7</t>
  </si>
  <si>
    <t>M3-C8</t>
  </si>
  <si>
    <t>M3-C9</t>
  </si>
  <si>
    <t>M1-B1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</si>
</sst>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0.000"/>
  </numFmts>
  <fonts count="12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0"/>
      <name val="Verdana"/>
      <family val="2"/>
      <scheme val="minor"/>
    </font>
    <font>
      <sz val="10"/>
      <color theme="4" tint="-0.249977111117893"/>
      <name val="Verdana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4" fontId="0" fillId="0" borderId="0" xfId="0" applyNumberFormat="1"/>
    <xf numFmtId="2" fontId="6" fillId="3" borderId="5" xfId="1" applyNumberFormat="1" applyFont="1" applyFill="1" applyBorder="1" applyAlignment="1">
      <alignment vertical="center" wrapText="1"/>
    </xf>
    <xf numFmtId="2" fontId="6" fillId="3" borderId="6" xfId="1" applyNumberFormat="1" applyFont="1" applyFill="1" applyBorder="1" applyAlignment="1">
      <alignment vertical="center" wrapText="1"/>
    </xf>
    <xf numFmtId="2" fontId="6" fillId="3" borderId="4" xfId="1" applyNumberFormat="1" applyFont="1" applyFill="1" applyBorder="1" applyAlignment="1">
      <alignment vertical="center" wrapText="1"/>
    </xf>
    <xf numFmtId="2" fontId="6" fillId="3" borderId="5" xfId="1" applyNumberFormat="1" applyFont="1" applyFill="1" applyBorder="1" applyAlignment="1">
      <alignment horizontal="center" vertical="center" shrinkToFit="1"/>
    </xf>
    <xf numFmtId="2" fontId="7" fillId="3" borderId="10" xfId="1" applyNumberFormat="1" applyFont="1" applyFill="1" applyBorder="1" applyAlignment="1">
      <alignment horizontal="center" vertical="center" shrinkToFit="1"/>
    </xf>
    <xf numFmtId="2" fontId="5" fillId="3" borderId="12" xfId="1" applyNumberFormat="1" applyFont="1" applyFill="1" applyBorder="1" applyAlignment="1">
      <alignment vertical="center" wrapText="1"/>
    </xf>
    <xf numFmtId="2" fontId="5" fillId="3" borderId="13" xfId="1" applyNumberFormat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vertical="center" wrapText="1"/>
    </xf>
    <xf numFmtId="2" fontId="5" fillId="3" borderId="14" xfId="1" applyNumberFormat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horizontal="center" vertical="center" textRotation="90"/>
    </xf>
    <xf numFmtId="2" fontId="8" fillId="3" borderId="0" xfId="1" applyNumberFormat="1" applyFont="1" applyFill="1" applyAlignment="1">
      <alignment horizontal="center" vertical="center" textRotation="90"/>
    </xf>
    <xf numFmtId="2" fontId="5" fillId="3" borderId="12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center" vertical="center" wrapText="1"/>
    </xf>
    <xf numFmtId="2" fontId="5" fillId="3" borderId="21" xfId="1" applyNumberFormat="1" applyFont="1" applyFill="1" applyBorder="1" applyAlignment="1">
      <alignment horizontal="center" vertical="center" textRotation="90" wrapText="1"/>
    </xf>
    <xf numFmtId="2" fontId="8" fillId="3" borderId="22" xfId="1" applyNumberFormat="1" applyFont="1" applyFill="1" applyBorder="1" applyAlignment="1">
      <alignment horizontal="center" vertical="center" textRotation="90" wrapText="1"/>
    </xf>
    <xf numFmtId="2" fontId="5" fillId="3" borderId="17" xfId="1" applyNumberFormat="1" applyFont="1" applyFill="1" applyBorder="1" applyAlignment="1">
      <alignment vertical="center" wrapText="1"/>
    </xf>
    <xf numFmtId="2" fontId="5" fillId="3" borderId="15" xfId="1" applyNumberFormat="1" applyFont="1" applyFill="1" applyBorder="1" applyAlignment="1">
      <alignment vertical="center" wrapText="1"/>
    </xf>
    <xf numFmtId="2" fontId="5" fillId="3" borderId="2" xfId="1" applyNumberFormat="1" applyFont="1" applyFill="1" applyBorder="1" applyAlignment="1">
      <alignment vertical="center" wrapText="1"/>
    </xf>
    <xf numFmtId="2" fontId="5" fillId="3" borderId="22" xfId="1" applyNumberFormat="1" applyFont="1" applyFill="1" applyBorder="1" applyAlignment="1">
      <alignment vertical="center" wrapText="1"/>
    </xf>
    <xf numFmtId="2" fontId="5" fillId="3" borderId="23" xfId="1" applyNumberFormat="1" applyFont="1" applyFill="1" applyBorder="1" applyAlignment="1">
      <alignment horizontal="center" vertical="center" wrapText="1"/>
    </xf>
    <xf numFmtId="2" fontId="5" fillId="3" borderId="24" xfId="1" applyNumberFormat="1" applyFont="1" applyFill="1" applyBorder="1" applyAlignment="1">
      <alignment horizontal="center" vertical="center" wrapText="1"/>
    </xf>
    <xf numFmtId="2" fontId="5" fillId="3" borderId="25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 wrapText="1"/>
    </xf>
    <xf numFmtId="2" fontId="8" fillId="3" borderId="3" xfId="1" applyNumberFormat="1" applyFont="1" applyFill="1" applyBorder="1" applyAlignment="1">
      <alignment horizontal="center" vertical="center" wrapText="1"/>
    </xf>
    <xf numFmtId="2" fontId="8" fillId="3" borderId="26" xfId="1" applyNumberFormat="1" applyFont="1" applyFill="1" applyBorder="1" applyAlignment="1">
      <alignment horizontal="center" vertical="center"/>
    </xf>
    <xf numFmtId="2" fontId="5" fillId="3" borderId="26" xfId="1" applyNumberFormat="1" applyFont="1" applyFill="1" applyBorder="1" applyAlignment="1">
      <alignment horizontal="center" vertical="center"/>
    </xf>
    <xf numFmtId="2" fontId="5" fillId="3" borderId="27" xfId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/>
    </xf>
    <xf numFmtId="165" fontId="9" fillId="0" borderId="28" xfId="1" applyNumberFormat="1" applyFont="1" applyBorder="1" applyAlignment="1">
      <alignment horizontal="center"/>
    </xf>
    <xf numFmtId="165" fontId="9" fillId="0" borderId="20" xfId="1" applyNumberFormat="1" applyFont="1" applyBorder="1" applyAlignment="1">
      <alignment horizontal="center"/>
    </xf>
    <xf numFmtId="165" fontId="9" fillId="0" borderId="19" xfId="1" applyNumberFormat="1" applyFont="1" applyBorder="1" applyAlignment="1">
      <alignment horizontal="center"/>
    </xf>
    <xf numFmtId="165" fontId="9" fillId="0" borderId="29" xfId="1" applyNumberFormat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2" fontId="9" fillId="0" borderId="21" xfId="1" applyNumberFormat="1" applyFont="1" applyBorder="1" applyAlignment="1">
      <alignment horizontal="center"/>
    </xf>
    <xf numFmtId="2" fontId="9" fillId="0" borderId="30" xfId="1" applyNumberFormat="1" applyFont="1" applyBorder="1" applyAlignment="1">
      <alignment horizontal="center"/>
    </xf>
    <xf numFmtId="166" fontId="9" fillId="0" borderId="31" xfId="1" applyNumberFormat="1" applyFont="1" applyBorder="1" applyAlignment="1">
      <alignment horizontal="center"/>
    </xf>
    <xf numFmtId="166" fontId="9" fillId="0" borderId="32" xfId="1" applyNumberFormat="1" applyFont="1" applyBorder="1" applyAlignment="1">
      <alignment horizontal="center"/>
    </xf>
    <xf numFmtId="166" fontId="10" fillId="0" borderId="33" xfId="1" applyNumberFormat="1" applyFont="1" applyBorder="1" applyAlignment="1">
      <alignment horizontal="center"/>
    </xf>
    <xf numFmtId="2" fontId="10" fillId="0" borderId="31" xfId="1" applyNumberFormat="1" applyFont="1" applyBorder="1" applyAlignment="1">
      <alignment horizontal="center"/>
    </xf>
    <xf numFmtId="166" fontId="10" fillId="0" borderId="32" xfId="1" applyNumberFormat="1" applyFont="1" applyBorder="1" applyAlignment="1">
      <alignment horizontal="center"/>
    </xf>
    <xf numFmtId="2" fontId="9" fillId="0" borderId="34" xfId="1" applyNumberFormat="1" applyFont="1" applyBorder="1" applyAlignment="1">
      <alignment horizontal="center"/>
    </xf>
    <xf numFmtId="165" fontId="9" fillId="0" borderId="35" xfId="1" applyNumberFormat="1" applyFont="1" applyBorder="1" applyAlignment="1">
      <alignment horizontal="center"/>
    </xf>
    <xf numFmtId="2" fontId="9" fillId="0" borderId="35" xfId="1" applyNumberFormat="1" applyFont="1" applyBorder="1" applyAlignment="1">
      <alignment horizontal="center"/>
    </xf>
    <xf numFmtId="2" fontId="9" fillId="0" borderId="28" xfId="1" applyNumberFormat="1" applyFont="1" applyBorder="1" applyAlignment="1">
      <alignment horizontal="center"/>
    </xf>
    <xf numFmtId="166" fontId="9" fillId="0" borderId="19" xfId="1" applyNumberFormat="1" applyFont="1" applyBorder="1" applyAlignment="1">
      <alignment horizontal="center"/>
    </xf>
    <xf numFmtId="166" fontId="9" fillId="0" borderId="36" xfId="1" applyNumberFormat="1" applyFont="1" applyBorder="1" applyAlignment="1">
      <alignment horizontal="center"/>
    </xf>
    <xf numFmtId="166" fontId="10" fillId="0" borderId="20" xfId="1" applyNumberFormat="1" applyFont="1" applyBorder="1" applyAlignment="1">
      <alignment horizontal="center"/>
    </xf>
    <xf numFmtId="2" fontId="10" fillId="0" borderId="19" xfId="1" applyNumberFormat="1" applyFont="1" applyBorder="1" applyAlignment="1">
      <alignment horizontal="center"/>
    </xf>
    <xf numFmtId="166" fontId="10" fillId="0" borderId="36" xfId="1" applyNumberFormat="1" applyFont="1" applyBorder="1" applyAlignment="1">
      <alignment horizontal="center"/>
    </xf>
    <xf numFmtId="2" fontId="9" fillId="0" borderId="29" xfId="1" applyNumberFormat="1" applyFont="1" applyBorder="1" applyAlignment="1">
      <alignment horizontal="center"/>
    </xf>
    <xf numFmtId="0" fontId="9" fillId="4" borderId="36" xfId="1" applyFont="1" applyFill="1" applyBorder="1" applyAlignment="1">
      <alignment horizontal="center"/>
    </xf>
    <xf numFmtId="49" fontId="9" fillId="4" borderId="36" xfId="1" applyNumberFormat="1" applyFont="1" applyFill="1" applyBorder="1" applyAlignment="1">
      <alignment horizontal="center"/>
    </xf>
    <xf numFmtId="0" fontId="9" fillId="4" borderId="24" xfId="1" applyFont="1" applyFill="1" applyBorder="1" applyAlignment="1">
      <alignment horizontal="center"/>
    </xf>
    <xf numFmtId="165" fontId="9" fillId="0" borderId="23" xfId="1" applyNumberFormat="1" applyFont="1" applyBorder="1" applyAlignment="1">
      <alignment horizontal="center"/>
    </xf>
    <xf numFmtId="165" fontId="9" fillId="0" borderId="37" xfId="1" applyNumberFormat="1" applyFont="1" applyBorder="1" applyAlignment="1">
      <alignment horizontal="center"/>
    </xf>
    <xf numFmtId="165" fontId="9" fillId="0" borderId="38" xfId="1" applyNumberFormat="1" applyFont="1" applyBorder="1" applyAlignment="1">
      <alignment horizontal="center"/>
    </xf>
    <xf numFmtId="165" fontId="9" fillId="0" borderId="39" xfId="1" applyNumberFormat="1" applyFont="1" applyBorder="1" applyAlignment="1">
      <alignment horizontal="center"/>
    </xf>
    <xf numFmtId="165" fontId="9" fillId="0" borderId="40" xfId="1" applyNumberFormat="1" applyFont="1" applyBorder="1" applyAlignment="1">
      <alignment horizontal="center"/>
    </xf>
    <xf numFmtId="2" fontId="9" fillId="0" borderId="40" xfId="1" applyNumberFormat="1" applyFont="1" applyBorder="1" applyAlignment="1">
      <alignment horizontal="center"/>
    </xf>
    <xf numFmtId="2" fontId="9" fillId="0" borderId="23" xfId="1" applyNumberFormat="1" applyFont="1" applyBorder="1" applyAlignment="1">
      <alignment horizontal="center"/>
    </xf>
    <xf numFmtId="166" fontId="9" fillId="0" borderId="38" xfId="1" applyNumberFormat="1" applyFont="1" applyBorder="1" applyAlignment="1">
      <alignment horizontal="center"/>
    </xf>
    <xf numFmtId="166" fontId="9" fillId="0" borderId="24" xfId="1" applyNumberFormat="1" applyFont="1" applyBorder="1" applyAlignment="1">
      <alignment horizontal="center"/>
    </xf>
    <xf numFmtId="166" fontId="10" fillId="0" borderId="37" xfId="1" applyNumberFormat="1" applyFont="1" applyBorder="1" applyAlignment="1">
      <alignment horizontal="center"/>
    </xf>
    <xf numFmtId="2" fontId="10" fillId="0" borderId="38" xfId="1" applyNumberFormat="1" applyFont="1" applyBorder="1" applyAlignment="1">
      <alignment horizontal="center"/>
    </xf>
    <xf numFmtId="166" fontId="10" fillId="0" borderId="24" xfId="1" applyNumberFormat="1" applyFont="1" applyBorder="1" applyAlignment="1">
      <alignment horizontal="center"/>
    </xf>
    <xf numFmtId="2" fontId="9" fillId="0" borderId="39" xfId="1" applyNumberFormat="1" applyFont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166" fontId="9" fillId="0" borderId="30" xfId="1" applyNumberFormat="1" applyFont="1" applyBorder="1" applyAlignment="1">
      <alignment horizontal="center"/>
    </xf>
    <xf numFmtId="166" fontId="9" fillId="0" borderId="28" xfId="1" applyNumberFormat="1" applyFont="1" applyBorder="1" applyAlignment="1">
      <alignment horizontal="center"/>
    </xf>
    <xf numFmtId="166" fontId="10" fillId="0" borderId="31" xfId="1" applyNumberFormat="1" applyFont="1" applyBorder="1" applyAlignment="1">
      <alignment horizontal="center"/>
    </xf>
    <xf numFmtId="166" fontId="10" fillId="0" borderId="19" xfId="1" applyNumberFormat="1" applyFont="1" applyBorder="1" applyAlignment="1">
      <alignment horizontal="center"/>
    </xf>
    <xf numFmtId="0" fontId="0" fillId="0" borderId="41" xfId="0" applyBorder="1"/>
    <xf numFmtId="2" fontId="11" fillId="0" borderId="0" xfId="0" applyNumberFormat="1" applyFont="1"/>
    <xf numFmtId="0" fontId="5" fillId="3" borderId="4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2" fontId="6" fillId="3" borderId="7" xfId="1" applyNumberFormat="1" applyFont="1" applyFill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5" fillId="3" borderId="5" xfId="1" applyNumberFormat="1" applyFont="1" applyFill="1" applyBorder="1" applyAlignment="1">
      <alignment horizontal="center" vertical="center" textRotation="90"/>
    </xf>
    <xf numFmtId="2" fontId="5" fillId="3" borderId="17" xfId="1" applyNumberFormat="1" applyFont="1" applyFill="1" applyBorder="1" applyAlignment="1">
      <alignment horizontal="center" vertical="center" textRotation="90"/>
    </xf>
    <xf numFmtId="2" fontId="5" fillId="3" borderId="2" xfId="1" applyNumberFormat="1" applyFont="1" applyFill="1" applyBorder="1" applyAlignment="1">
      <alignment horizontal="center" vertical="center" textRotation="90"/>
    </xf>
    <xf numFmtId="2" fontId="5" fillId="3" borderId="19" xfId="1" applyNumberFormat="1" applyFont="1" applyFill="1" applyBorder="1" applyAlignment="1">
      <alignment horizontal="center" vertical="center" textRotation="90"/>
    </xf>
    <xf numFmtId="2" fontId="7" fillId="3" borderId="7" xfId="1" applyNumberFormat="1" applyFont="1" applyFill="1" applyBorder="1" applyAlignment="1">
      <alignment horizontal="center" vertical="center" shrinkToFit="1"/>
    </xf>
    <xf numFmtId="2" fontId="7" fillId="3" borderId="9" xfId="1" applyNumberFormat="1" applyFont="1" applyFill="1" applyBorder="1" applyAlignment="1">
      <alignment horizontal="center" vertical="center" shrinkToFit="1"/>
    </xf>
    <xf numFmtId="2" fontId="5" fillId="3" borderId="11" xfId="1" applyNumberFormat="1" applyFont="1" applyFill="1" applyBorder="1" applyAlignment="1">
      <alignment horizontal="center" vertical="center" textRotation="90"/>
    </xf>
    <xf numFmtId="2" fontId="5" fillId="3" borderId="16" xfId="1" applyNumberFormat="1" applyFont="1" applyFill="1" applyBorder="1" applyAlignment="1">
      <alignment horizontal="center" vertical="center" textRotation="90"/>
    </xf>
    <xf numFmtId="2" fontId="5" fillId="3" borderId="18" xfId="1" applyNumberFormat="1" applyFont="1" applyFill="1" applyBorder="1" applyAlignment="1">
      <alignment horizontal="center" vertical="center" textRotation="90"/>
    </xf>
    <xf numFmtId="2" fontId="5" fillId="3" borderId="5" xfId="1" applyNumberFormat="1" applyFont="1" applyFill="1" applyBorder="1" applyAlignment="1">
      <alignment horizontal="center" vertical="center" textRotation="90" wrapText="1"/>
    </xf>
    <xf numFmtId="2" fontId="5" fillId="3" borderId="17" xfId="1" applyNumberFormat="1" applyFont="1" applyFill="1" applyBorder="1" applyAlignment="1">
      <alignment horizontal="center" vertical="center" textRotation="90" wrapText="1"/>
    </xf>
    <xf numFmtId="2" fontId="5" fillId="3" borderId="4" xfId="1" applyNumberFormat="1" applyFont="1" applyFill="1" applyBorder="1" applyAlignment="1">
      <alignment horizontal="center" vertical="center" textRotation="90" wrapText="1"/>
    </xf>
    <xf numFmtId="2" fontId="5" fillId="3" borderId="2" xfId="1" applyNumberFormat="1" applyFont="1" applyFill="1" applyBorder="1" applyAlignment="1">
      <alignment horizontal="center" vertical="center" textRotation="90" wrapText="1"/>
    </xf>
    <xf numFmtId="2" fontId="5" fillId="3" borderId="10" xfId="1" applyNumberFormat="1" applyFont="1" applyFill="1" applyBorder="1" applyAlignment="1">
      <alignment horizontal="center" vertical="center" textRotation="90" wrapText="1"/>
    </xf>
    <xf numFmtId="2" fontId="5" fillId="3" borderId="0" xfId="1" applyNumberFormat="1" applyFont="1" applyFill="1" applyAlignment="1">
      <alignment horizontal="center" vertical="center" textRotation="90" wrapText="1"/>
    </xf>
    <xf numFmtId="2" fontId="5" fillId="3" borderId="11" xfId="1" applyNumberFormat="1" applyFont="1" applyFill="1" applyBorder="1" applyAlignment="1">
      <alignment horizontal="center" vertical="center" textRotation="90" wrapText="1"/>
    </xf>
    <xf numFmtId="2" fontId="5" fillId="3" borderId="18" xfId="1" applyNumberFormat="1" applyFont="1" applyFill="1" applyBorder="1" applyAlignment="1">
      <alignment horizontal="center" vertical="center" textRotation="90" wrapText="1"/>
    </xf>
    <xf numFmtId="2" fontId="8" fillId="3" borderId="15" xfId="1" applyNumberFormat="1" applyFont="1" applyFill="1" applyBorder="1" applyAlignment="1">
      <alignment horizontal="center" vertical="center" textRotation="90"/>
    </xf>
    <xf numFmtId="2" fontId="8" fillId="3" borderId="20" xfId="1" applyNumberFormat="1" applyFont="1" applyFill="1" applyBorder="1" applyAlignment="1">
      <alignment horizontal="center" vertical="center" textRotation="90"/>
    </xf>
  </cellXfs>
  <cellStyles count="2">
    <cellStyle name="Standaard" xfId="0" builtinId="0"/>
    <cellStyle name="Standaard_Zeefprogramma NEN5104 onderbalk" xfId="1" xr:uid="{B3470417-AA8B-41A3-9D83-35C52F3F2FF7}"/>
  </cellStyles>
  <dxfs count="27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on\Monitoring_Kribvaksuppleties\04%20Meetdata\Samenstelling\202307_Referentie\T0Data_RWS.xlsx" TargetMode="External"/><Relationship Id="rId1" Type="http://schemas.openxmlformats.org/officeDocument/2006/relationships/externalLinkPath" Target="202307_Referentie/T0Data_RW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actions"/>
      <sheetName val="D_Values"/>
      <sheetName val="MassRetainedPerSieve"/>
    </sheetNames>
    <sheetDataSet>
      <sheetData sheetId="0" refreshError="1"/>
      <sheetData sheetId="1">
        <row r="2">
          <cell r="A2">
            <v>1.1000000000000001</v>
          </cell>
          <cell r="B2">
            <v>0.31851708322697708</v>
          </cell>
          <cell r="C2">
            <v>0.36428580803744298</v>
          </cell>
          <cell r="D2">
            <v>0.36854647643028521</v>
          </cell>
          <cell r="E2">
            <v>0.54872253386366909</v>
          </cell>
          <cell r="F2">
            <v>0.61850986439213729</v>
          </cell>
          <cell r="G2">
            <v>0.69717284919344358</v>
          </cell>
          <cell r="H2">
            <v>0.95702895047162573</v>
          </cell>
          <cell r="I2">
            <v>1.101816297044625</v>
          </cell>
          <cell r="J2">
            <v>1.6232485119871489</v>
          </cell>
        </row>
        <row r="3">
          <cell r="A3">
            <v>1.2</v>
          </cell>
          <cell r="B3">
            <v>0.25350563469790388</v>
          </cell>
          <cell r="C3">
            <v>0.29109598087762167</v>
          </cell>
          <cell r="D3">
            <v>0.29925810926552732</v>
          </cell>
          <cell r="E3">
            <v>0.69344302134470603</v>
          </cell>
          <cell r="F3">
            <v>1.0136700084623129</v>
          </cell>
          <cell r="G3">
            <v>1.5202318141322479</v>
          </cell>
          <cell r="H3">
            <v>2.325474638883934</v>
          </cell>
          <cell r="I3">
            <v>2.7171003093865029</v>
          </cell>
          <cell r="J3">
            <v>3.431600863648681</v>
          </cell>
        </row>
        <row r="4">
          <cell r="A4">
            <v>1.3</v>
          </cell>
          <cell r="B4">
            <v>0.13556344551940461</v>
          </cell>
          <cell r="C4">
            <v>0.1773735673894814</v>
          </cell>
          <cell r="D4">
            <v>0.1840340605004972</v>
          </cell>
          <cell r="E4">
            <v>0.33588279831074158</v>
          </cell>
          <cell r="F4">
            <v>0.38891337299396739</v>
          </cell>
          <cell r="G4">
            <v>0.45896364809966589</v>
          </cell>
          <cell r="H4">
            <v>0.57725618731553419</v>
          </cell>
          <cell r="I4">
            <v>0.65021021595157236</v>
          </cell>
          <cell r="J4">
            <v>0.96969233147610445</v>
          </cell>
        </row>
        <row r="5">
          <cell r="A5">
            <v>1.4</v>
          </cell>
          <cell r="B5">
            <v>0.19403285911588589</v>
          </cell>
          <cell r="C5">
            <v>0.22973859551373299</v>
          </cell>
          <cell r="D5">
            <v>0.23763242363050199</v>
          </cell>
          <cell r="E5">
            <v>0.43061790876198841</v>
          </cell>
          <cell r="F5">
            <v>0.50649991718975529</v>
          </cell>
          <cell r="G5">
            <v>0.59740949170828062</v>
          </cell>
          <cell r="H5">
            <v>0.70463604962335624</v>
          </cell>
          <cell r="I5">
            <v>0.81575245764963134</v>
          </cell>
          <cell r="J5">
            <v>1.0321533698746901</v>
          </cell>
        </row>
        <row r="6">
          <cell r="A6">
            <v>1.5</v>
          </cell>
          <cell r="B6">
            <v>0.17975683182488281</v>
          </cell>
          <cell r="C6">
            <v>0.2185353767912146</v>
          </cell>
          <cell r="D6">
            <v>0.22722243482165699</v>
          </cell>
          <cell r="E6">
            <v>0.50988575179899276</v>
          </cell>
          <cell r="F6">
            <v>0.59705347901528738</v>
          </cell>
          <cell r="G6">
            <v>0.69912300068503797</v>
          </cell>
          <cell r="H6">
            <v>0.92064652415892489</v>
          </cell>
          <cell r="I6">
            <v>1.0330481189364631</v>
          </cell>
          <cell r="J6">
            <v>1.263553759893681</v>
          </cell>
        </row>
        <row r="7">
          <cell r="A7">
            <v>1.6</v>
          </cell>
          <cell r="B7">
            <v>0.29576639820393341</v>
          </cell>
          <cell r="C7">
            <v>0.33097008762944458</v>
          </cell>
          <cell r="D7">
            <v>0.33849848354460499</v>
          </cell>
          <cell r="E7">
            <v>0.46800640717207642</v>
          </cell>
          <cell r="F7">
            <v>0.51544843793335271</v>
          </cell>
          <cell r="G7">
            <v>0.58602909153791238</v>
          </cell>
          <cell r="H7">
            <v>0.66627439498256125</v>
          </cell>
          <cell r="I7">
            <v>0.7013692200775391</v>
          </cell>
          <cell r="J7">
            <v>0.90385898139108711</v>
          </cell>
        </row>
        <row r="8">
          <cell r="A8">
            <v>1.7</v>
          </cell>
          <cell r="B8">
            <v>0.27334379293731192</v>
          </cell>
          <cell r="C8">
            <v>0.29574819221641852</v>
          </cell>
          <cell r="D8">
            <v>0.30044478845150879</v>
          </cell>
          <cell r="E8">
            <v>0.47342578015269632</v>
          </cell>
          <cell r="F8">
            <v>0.55244362677395586</v>
          </cell>
          <cell r="G8">
            <v>0.66101746004868811</v>
          </cell>
          <cell r="H8">
            <v>0.97294365652306525</v>
          </cell>
          <cell r="I8">
            <v>1.2140341740698239</v>
          </cell>
          <cell r="J8">
            <v>2.6735941611217728</v>
          </cell>
        </row>
        <row r="9">
          <cell r="A9">
            <v>1.8</v>
          </cell>
          <cell r="B9">
            <v>0.196351326548828</v>
          </cell>
          <cell r="C9">
            <v>0.22866457309245131</v>
          </cell>
          <cell r="D9">
            <v>0.23573924797295381</v>
          </cell>
          <cell r="E9">
            <v>0.30713459907456381</v>
          </cell>
          <cell r="F9">
            <v>0.32749123081742959</v>
          </cell>
          <cell r="G9">
            <v>0.34919708357662949</v>
          </cell>
          <cell r="H9">
            <v>0.40496930618096499</v>
          </cell>
          <cell r="I9">
            <v>0.43471564042659361</v>
          </cell>
          <cell r="J9">
            <v>0.48348165755610822</v>
          </cell>
        </row>
        <row r="10">
          <cell r="A10">
            <v>1.9</v>
          </cell>
          <cell r="B10">
            <v>0.19070142014805161</v>
          </cell>
          <cell r="C10">
            <v>0.21444176284804359</v>
          </cell>
          <cell r="D10">
            <v>0.21953332594861091</v>
          </cell>
          <cell r="E10">
            <v>0.37366823610930999</v>
          </cell>
          <cell r="F10">
            <v>0.68215588954832695</v>
          </cell>
          <cell r="G10">
            <v>2.8553550195792079</v>
          </cell>
          <cell r="H10">
            <v>7.0464660264933716</v>
          </cell>
          <cell r="I10">
            <v>9.8213953795114612</v>
          </cell>
          <cell r="J10">
            <v>17.380526948597531</v>
          </cell>
        </row>
        <row r="11">
          <cell r="A11">
            <v>2.1</v>
          </cell>
          <cell r="B11">
            <v>0.2334783468180533</v>
          </cell>
          <cell r="C11">
            <v>0.36490324532794161</v>
          </cell>
          <cell r="D11">
            <v>0.38647412614424981</v>
          </cell>
          <cell r="E11">
            <v>1.5066751162856269</v>
          </cell>
          <cell r="F11">
            <v>2.890576500120642</v>
          </cell>
          <cell r="G11">
            <v>4.8919291602797363</v>
          </cell>
          <cell r="H11">
            <v>7.43759338211271</v>
          </cell>
          <cell r="I11">
            <v>8.884250058867222</v>
          </cell>
          <cell r="J11">
            <v>11.7352590004069</v>
          </cell>
        </row>
        <row r="12">
          <cell r="A12">
            <v>2.2000000000000002</v>
          </cell>
          <cell r="B12">
            <v>0.30244397197571388</v>
          </cell>
          <cell r="C12">
            <v>0.33949899505767861</v>
          </cell>
          <cell r="D12">
            <v>0.34743791096990839</v>
          </cell>
          <cell r="E12">
            <v>0.50687299187336832</v>
          </cell>
          <cell r="F12">
            <v>0.5728894943983307</v>
          </cell>
          <cell r="G12">
            <v>0.64750416387142917</v>
          </cell>
          <cell r="H12">
            <v>0.77514245139143878</v>
          </cell>
          <cell r="I12">
            <v>0.8933338873371961</v>
          </cell>
          <cell r="J12">
            <v>1.1052543643143149</v>
          </cell>
        </row>
        <row r="13">
          <cell r="A13">
            <v>2.2999999999999998</v>
          </cell>
          <cell r="B13">
            <v>0.38432109318045871</v>
          </cell>
          <cell r="C13">
            <v>0.43764535684124589</v>
          </cell>
          <cell r="D13">
            <v>0.44916710820091132</v>
          </cell>
          <cell r="E13">
            <v>0.99864550644434746</v>
          </cell>
          <cell r="F13">
            <v>1.378464258269023</v>
          </cell>
          <cell r="G13">
            <v>2.3521816651177341</v>
          </cell>
          <cell r="H13">
            <v>3.9213634608793249</v>
          </cell>
          <cell r="I13">
            <v>4.8065696824372717</v>
          </cell>
          <cell r="J13">
            <v>6.5218348984167429</v>
          </cell>
        </row>
        <row r="14">
          <cell r="A14">
            <v>2.4</v>
          </cell>
          <cell r="B14">
            <v>0.29319669383983388</v>
          </cell>
          <cell r="C14">
            <v>0.32707019624220718</v>
          </cell>
          <cell r="D14">
            <v>0.33430075088197381</v>
          </cell>
          <cell r="E14">
            <v>4.1249997662024791</v>
          </cell>
          <cell r="F14">
            <v>5.7529554778818648</v>
          </cell>
          <cell r="G14">
            <v>8.0404138962703851</v>
          </cell>
          <cell r="H14">
            <v>14.275448937475479</v>
          </cell>
          <cell r="I14">
            <v>17.960330439852122</v>
          </cell>
          <cell r="J14">
            <v>25.345516411909951</v>
          </cell>
        </row>
        <row r="15">
          <cell r="A15">
            <v>2.5</v>
          </cell>
          <cell r="B15">
            <v>0.27183611647311412</v>
          </cell>
          <cell r="C15">
            <v>0.28788407022661228</v>
          </cell>
          <cell r="D15">
            <v>0.29120560493257719</v>
          </cell>
          <cell r="E15">
            <v>0.40090571797512842</v>
          </cell>
          <cell r="F15">
            <v>0.43112779450793981</v>
          </cell>
          <cell r="G15">
            <v>0.46362814712663059</v>
          </cell>
          <cell r="H15">
            <v>0.49857852253159252</v>
          </cell>
          <cell r="I15">
            <v>0.54043951293689962</v>
          </cell>
          <cell r="J15">
            <v>0.61505389030216617</v>
          </cell>
        </row>
        <row r="16">
          <cell r="A16">
            <v>2.6</v>
          </cell>
          <cell r="B16">
            <v>0.39438996294632922</v>
          </cell>
          <cell r="C16">
            <v>0.47972749651452679</v>
          </cell>
          <cell r="D16">
            <v>0.49889409453106032</v>
          </cell>
          <cell r="E16">
            <v>1.902634121822488</v>
          </cell>
          <cell r="F16">
            <v>3.0943941920217699</v>
          </cell>
          <cell r="G16">
            <v>4.6584171179539187</v>
          </cell>
          <cell r="H16">
            <v>6.4762485459846308</v>
          </cell>
          <cell r="I16">
            <v>7.3885218452589108</v>
          </cell>
          <cell r="J16">
            <v>10.578125180502379</v>
          </cell>
        </row>
        <row r="17">
          <cell r="A17">
            <v>2.7</v>
          </cell>
          <cell r="B17">
            <v>0.62318874532865776</v>
          </cell>
          <cell r="C17">
            <v>1.0917724295539251</v>
          </cell>
          <cell r="D17">
            <v>1.2598697857075429</v>
          </cell>
          <cell r="E17">
            <v>7.8369169783621988</v>
          </cell>
          <cell r="F17">
            <v>9.4844344209642362</v>
          </cell>
          <cell r="G17">
            <v>11.39872723580838</v>
          </cell>
          <cell r="H17">
            <v>13.69939174329283</v>
          </cell>
          <cell r="I17">
            <v>14.744812495316429</v>
          </cell>
          <cell r="J17">
            <v>18.39075734012556</v>
          </cell>
        </row>
        <row r="18">
          <cell r="A18">
            <v>2.8</v>
          </cell>
          <cell r="B18">
            <v>0.2148720074883339</v>
          </cell>
          <cell r="C18">
            <v>0.25001043803766798</v>
          </cell>
          <cell r="D18">
            <v>0.25176188810879979</v>
          </cell>
          <cell r="E18">
            <v>0.31920725116415799</v>
          </cell>
          <cell r="F18">
            <v>0.34228763248141031</v>
          </cell>
          <cell r="G18">
            <v>0.37794613005796468</v>
          </cell>
          <cell r="H18">
            <v>0.43090326299014342</v>
          </cell>
          <cell r="I18">
            <v>0.45410860839641121</v>
          </cell>
          <cell r="J18">
            <v>0.49128065427492479</v>
          </cell>
        </row>
        <row r="19">
          <cell r="A19">
            <v>2.9</v>
          </cell>
          <cell r="B19">
            <v>0.26859288521653002</v>
          </cell>
          <cell r="C19">
            <v>0.2813545331439839</v>
          </cell>
          <cell r="D19">
            <v>0.28397872130476842</v>
          </cell>
          <cell r="E19">
            <v>0.39334701658215732</v>
          </cell>
          <cell r="F19">
            <v>0.43603385574519671</v>
          </cell>
          <cell r="G19">
            <v>0.48335315978254523</v>
          </cell>
          <cell r="H19">
            <v>0.59023121884609031</v>
          </cell>
          <cell r="I19">
            <v>0.65155667903464909</v>
          </cell>
          <cell r="J19">
            <v>0.94258544094290919</v>
          </cell>
        </row>
        <row r="20">
          <cell r="A20">
            <v>3.1</v>
          </cell>
          <cell r="B20">
            <v>0.21402533252737929</v>
          </cell>
          <cell r="C20">
            <v>0.26677490788176639</v>
          </cell>
          <cell r="D20">
            <v>0.27186551947304072</v>
          </cell>
          <cell r="E20">
            <v>0.47230641021993541</v>
          </cell>
          <cell r="F20">
            <v>0.55398693315306569</v>
          </cell>
          <cell r="G20">
            <v>0.6566399626213304</v>
          </cell>
          <cell r="H20">
            <v>0.90531689676937532</v>
          </cell>
          <cell r="I20">
            <v>1.0837317716680199</v>
          </cell>
          <cell r="J20">
            <v>1.8310707037505489</v>
          </cell>
        </row>
        <row r="21">
          <cell r="A21">
            <v>3.2</v>
          </cell>
          <cell r="B21">
            <v>0.27058365420171848</v>
          </cell>
          <cell r="C21">
            <v>0.28794115162213102</v>
          </cell>
          <cell r="D21">
            <v>0.29154404376279858</v>
          </cell>
          <cell r="E21">
            <v>0.45272385121151759</v>
          </cell>
          <cell r="F21">
            <v>0.53497755992578722</v>
          </cell>
          <cell r="G21">
            <v>0.69522083916058308</v>
          </cell>
          <cell r="H21">
            <v>1.32840289331978</v>
          </cell>
          <cell r="I21">
            <v>2.06102956586748</v>
          </cell>
          <cell r="J21">
            <v>4.1200463009439723</v>
          </cell>
        </row>
        <row r="22">
          <cell r="A22">
            <v>3.3</v>
          </cell>
          <cell r="B22">
            <v>0.26902590707591351</v>
          </cell>
          <cell r="C22">
            <v>0.2889699696702292</v>
          </cell>
          <cell r="D22">
            <v>0.29313281185169909</v>
          </cell>
          <cell r="E22">
            <v>0.43870364828225439</v>
          </cell>
          <cell r="F22">
            <v>0.48615887503839478</v>
          </cell>
          <cell r="G22">
            <v>0.57171730640418661</v>
          </cell>
          <cell r="H22">
            <v>0.68752221637082966</v>
          </cell>
          <cell r="I22">
            <v>0.86906598174358574</v>
          </cell>
          <cell r="J22">
            <v>2.0218329486450388</v>
          </cell>
        </row>
        <row r="23">
          <cell r="A23">
            <v>3.4</v>
          </cell>
          <cell r="B23">
            <v>0.23012957924178229</v>
          </cell>
          <cell r="C23">
            <v>0.25861618534726172</v>
          </cell>
          <cell r="D23">
            <v>0.26097493568772417</v>
          </cell>
          <cell r="E23">
            <v>0.35565370560120008</v>
          </cell>
          <cell r="F23">
            <v>0.42007231861669442</v>
          </cell>
          <cell r="G23">
            <v>0.49615890426254611</v>
          </cell>
          <cell r="H23">
            <v>0.88825567287708829</v>
          </cell>
          <cell r="I23">
            <v>1.7090917405454471</v>
          </cell>
          <cell r="J23">
            <v>4.1080455072047268</v>
          </cell>
        </row>
        <row r="24">
          <cell r="A24">
            <v>3.5</v>
          </cell>
          <cell r="B24">
            <v>0.26531275383828512</v>
          </cell>
          <cell r="C24">
            <v>0.28056473318399411</v>
          </cell>
          <cell r="D24">
            <v>0.2837187710488519</v>
          </cell>
          <cell r="E24">
            <v>0.4103720396170632</v>
          </cell>
          <cell r="F24">
            <v>0.45530379683507538</v>
          </cell>
          <cell r="G24">
            <v>0.50920297332912001</v>
          </cell>
          <cell r="H24">
            <v>0.61252512520189561</v>
          </cell>
          <cell r="I24">
            <v>0.6595034905653111</v>
          </cell>
          <cell r="J24">
            <v>0.80898416745138524</v>
          </cell>
        </row>
        <row r="25">
          <cell r="A25">
            <v>3.6</v>
          </cell>
          <cell r="B25">
            <v>0.24230310342178579</v>
          </cell>
          <cell r="C25">
            <v>0.26139325239502947</v>
          </cell>
          <cell r="D25">
            <v>0.26413182572566513</v>
          </cell>
          <cell r="E25">
            <v>0.39020160030535522</v>
          </cell>
          <cell r="F25">
            <v>0.46153647057950098</v>
          </cell>
          <cell r="G25">
            <v>0.57458980983929331</v>
          </cell>
          <cell r="H25">
            <v>0.82497004741343727</v>
          </cell>
          <cell r="I25">
            <v>1.1076929666327231</v>
          </cell>
          <cell r="J25">
            <v>3.441601456735186</v>
          </cell>
        </row>
        <row r="26">
          <cell r="A26">
            <v>3.7</v>
          </cell>
          <cell r="B26">
            <v>0.26075975269230139</v>
          </cell>
          <cell r="C26">
            <v>0.27335504828085022</v>
          </cell>
          <cell r="D26">
            <v>0.27594619275046239</v>
          </cell>
          <cell r="E26">
            <v>0.39706130621584851</v>
          </cell>
          <cell r="F26">
            <v>0.46289865606853248</v>
          </cell>
          <cell r="G26">
            <v>0.58752379363534324</v>
          </cell>
          <cell r="H26">
            <v>0.92603189308670064</v>
          </cell>
          <cell r="I26">
            <v>1.204013365796881</v>
          </cell>
          <cell r="J26">
            <v>3.5480916331830552</v>
          </cell>
        </row>
        <row r="27">
          <cell r="A27">
            <v>3.8</v>
          </cell>
          <cell r="B27">
            <v>0.27400291433101548</v>
          </cell>
          <cell r="C27">
            <v>0.2961188629053691</v>
          </cell>
          <cell r="D27">
            <v>0.30075181104256188</v>
          </cell>
          <cell r="E27">
            <v>0.4388262727926136</v>
          </cell>
          <cell r="F27">
            <v>0.48058998927333157</v>
          </cell>
          <cell r="G27">
            <v>0.54219128575337794</v>
          </cell>
          <cell r="H27">
            <v>0.62586400075426796</v>
          </cell>
          <cell r="I27">
            <v>0.66284341701478344</v>
          </cell>
          <cell r="J27">
            <v>0.76935816334948148</v>
          </cell>
        </row>
        <row r="28">
          <cell r="A28">
            <v>3.9</v>
          </cell>
          <cell r="B28">
            <v>0.25775329736493702</v>
          </cell>
          <cell r="C28">
            <v>0.27655652954510768</v>
          </cell>
          <cell r="D28">
            <v>0.28047867948880129</v>
          </cell>
          <cell r="E28">
            <v>0.44136190691036109</v>
          </cell>
          <cell r="F28">
            <v>0.50112614241546705</v>
          </cell>
          <cell r="G28">
            <v>0.61813212069607049</v>
          </cell>
          <cell r="H28">
            <v>0.86807027216259514</v>
          </cell>
          <cell r="I28">
            <v>1.0998944420536041</v>
          </cell>
          <cell r="J28">
            <v>2.319185615307072</v>
          </cell>
        </row>
        <row r="29">
          <cell r="A29">
            <v>4.0999999999999996</v>
          </cell>
          <cell r="B29">
            <v>0.36590053263235089</v>
          </cell>
          <cell r="C29">
            <v>0.40630790818889018</v>
          </cell>
          <cell r="D29">
            <v>0.4149098279293143</v>
          </cell>
          <cell r="E29">
            <v>0.64633542044048942</v>
          </cell>
          <cell r="F29">
            <v>0.72080089157284655</v>
          </cell>
          <cell r="G29">
            <v>0.86731006908606534</v>
          </cell>
          <cell r="H29">
            <v>1.0435985370337919</v>
          </cell>
          <cell r="I29">
            <v>1.12376911208249</v>
          </cell>
          <cell r="J29">
            <v>1.342176448278348</v>
          </cell>
        </row>
        <row r="30">
          <cell r="A30">
            <v>4.2</v>
          </cell>
          <cell r="B30">
            <v>0.40055702032341672</v>
          </cell>
          <cell r="C30">
            <v>0.85132288201336481</v>
          </cell>
          <cell r="D30">
            <v>1.1534817654597309</v>
          </cell>
          <cell r="E30">
            <v>8.5898429513915069</v>
          </cell>
          <cell r="F30">
            <v>10.257733125972489</v>
          </cell>
          <cell r="G30">
            <v>12.24947760734416</v>
          </cell>
          <cell r="H30">
            <v>14.62795920015715</v>
          </cell>
          <cell r="I30">
            <v>15.703997202869539</v>
          </cell>
          <cell r="J30">
            <v>22.53044081156586</v>
          </cell>
        </row>
        <row r="31">
          <cell r="A31">
            <v>4.3</v>
          </cell>
          <cell r="B31">
            <v>0.3490147511020088</v>
          </cell>
          <cell r="C31">
            <v>0.39334884641249329</v>
          </cell>
          <cell r="D31">
            <v>0.40236992644780051</v>
          </cell>
          <cell r="E31">
            <v>0.77347752435052286</v>
          </cell>
          <cell r="F31">
            <v>1.0621784082941499</v>
          </cell>
          <cell r="G31">
            <v>1.628025661570063</v>
          </cell>
          <cell r="H31">
            <v>2.858810082065657</v>
          </cell>
          <cell r="I31">
            <v>3.562685933657173</v>
          </cell>
          <cell r="J31">
            <v>5.0917070119465677</v>
          </cell>
        </row>
        <row r="32">
          <cell r="A32">
            <v>4.4000000000000004</v>
          </cell>
          <cell r="B32">
            <v>0.25282130399455421</v>
          </cell>
          <cell r="C32">
            <v>0.26458777499359148</v>
          </cell>
          <cell r="D32">
            <v>0.26700598459427283</v>
          </cell>
          <cell r="E32">
            <v>0.37142379171896828</v>
          </cell>
          <cell r="F32">
            <v>0.43938878752861632</v>
          </cell>
          <cell r="G32">
            <v>0.55117345311108679</v>
          </cell>
          <cell r="H32">
            <v>1.111183195325649</v>
          </cell>
          <cell r="I32">
            <v>2.2095666365887161</v>
          </cell>
          <cell r="J32">
            <v>5.85135395806756</v>
          </cell>
        </row>
        <row r="33">
          <cell r="A33">
            <v>4.5</v>
          </cell>
          <cell r="B33">
            <v>0.25245447711357838</v>
          </cell>
          <cell r="C33">
            <v>0.26649326937399043</v>
          </cell>
          <cell r="D33">
            <v>0.26939335464368558</v>
          </cell>
          <cell r="E33">
            <v>0.41456648866424001</v>
          </cell>
          <cell r="F33">
            <v>0.49750700053202768</v>
          </cell>
          <cell r="G33">
            <v>0.71975809323359108</v>
          </cell>
          <cell r="H33">
            <v>1.567524662058335</v>
          </cell>
          <cell r="I33">
            <v>2.602733002139582</v>
          </cell>
          <cell r="J33">
            <v>5.4846689018932429</v>
          </cell>
        </row>
        <row r="34">
          <cell r="A34">
            <v>4.5999999999999996</v>
          </cell>
          <cell r="B34">
            <v>0.39699720242550351</v>
          </cell>
          <cell r="C34">
            <v>0.50365455582668828</v>
          </cell>
          <cell r="D34">
            <v>0.51923845861603579</v>
          </cell>
          <cell r="E34">
            <v>1.6736153939909231</v>
          </cell>
          <cell r="F34">
            <v>2.5980705966062798</v>
          </cell>
          <cell r="G34">
            <v>3.9363185198439989</v>
          </cell>
          <cell r="H34">
            <v>6.1216232816350544</v>
          </cell>
          <cell r="I34">
            <v>7.3073405861976459</v>
          </cell>
          <cell r="J34">
            <v>10.223078470002459</v>
          </cell>
        </row>
        <row r="35">
          <cell r="A35">
            <v>4.7</v>
          </cell>
          <cell r="B35">
            <v>0.36831006177025333</v>
          </cell>
          <cell r="C35">
            <v>0.42433972294476979</v>
          </cell>
          <cell r="D35">
            <v>0.43652961208931379</v>
          </cell>
          <cell r="E35">
            <v>3.3095816767462409</v>
          </cell>
          <cell r="F35">
            <v>5.7363286229256536</v>
          </cell>
          <cell r="G35">
            <v>8.8897313653657086</v>
          </cell>
          <cell r="H35">
            <v>13.193519790510679</v>
          </cell>
          <cell r="I35">
            <v>15.45074720786671</v>
          </cell>
          <cell r="J35">
            <v>22.703921157364309</v>
          </cell>
        </row>
        <row r="36">
          <cell r="A36">
            <v>4.8</v>
          </cell>
          <cell r="B36">
            <v>0.25709757111995613</v>
          </cell>
          <cell r="C36">
            <v>0.27465002479494738</v>
          </cell>
          <cell r="D36">
            <v>0.27830177504394471</v>
          </cell>
          <cell r="E36">
            <v>0.52152422999711789</v>
          </cell>
          <cell r="F36">
            <v>0.80472846021200672</v>
          </cell>
          <cell r="G36">
            <v>1.4499838117148069</v>
          </cell>
          <cell r="H36">
            <v>2.9492535432459199</v>
          </cell>
          <cell r="I36">
            <v>3.890855666082278</v>
          </cell>
          <cell r="J36">
            <v>5.795509757986844</v>
          </cell>
        </row>
        <row r="37">
          <cell r="A37">
            <v>4.9000000000000004</v>
          </cell>
          <cell r="B37">
            <v>0.27877344077331517</v>
          </cell>
          <cell r="C37">
            <v>0.31101845109337878</v>
          </cell>
          <cell r="D37">
            <v>0.31790188711598999</v>
          </cell>
          <cell r="E37">
            <v>0.59856773578968581</v>
          </cell>
          <cell r="F37">
            <v>0.72131522142715054</v>
          </cell>
          <cell r="G37">
            <v>1.0353513009466111</v>
          </cell>
          <cell r="H37">
            <v>1.6807731589041699</v>
          </cell>
          <cell r="I37">
            <v>2.2387946763026019</v>
          </cell>
          <cell r="J37">
            <v>3.5570825221731281</v>
          </cell>
        </row>
        <row r="38">
          <cell r="A38">
            <v>5.0999999999999996</v>
          </cell>
          <cell r="B38">
            <v>0.30352841690020738</v>
          </cell>
          <cell r="C38">
            <v>0.357387083159248</v>
          </cell>
          <cell r="D38">
            <v>0.36637979392311959</v>
          </cell>
          <cell r="E38">
            <v>0.85434818026140102</v>
          </cell>
          <cell r="F38">
            <v>1.2140013390714359</v>
          </cell>
          <cell r="G38">
            <v>1.9650099057976109</v>
          </cell>
          <cell r="H38">
            <v>3.192540803547681</v>
          </cell>
          <cell r="I38">
            <v>3.8739390071543598</v>
          </cell>
          <cell r="J38">
            <v>5.5763083713195529</v>
          </cell>
        </row>
        <row r="39">
          <cell r="A39">
            <v>5.2</v>
          </cell>
          <cell r="B39">
            <v>0.29288970652688362</v>
          </cell>
          <cell r="C39">
            <v>0.3259867923174265</v>
          </cell>
          <cell r="D39">
            <v>0.33304213630829432</v>
          </cell>
          <cell r="E39">
            <v>0.53905310634413484</v>
          </cell>
          <cell r="F39">
            <v>0.62455949740156924</v>
          </cell>
          <cell r="G39">
            <v>0.7380516843673427</v>
          </cell>
          <cell r="H39">
            <v>0.99631042921489299</v>
          </cell>
          <cell r="I39">
            <v>1.123357105760783</v>
          </cell>
          <cell r="J39">
            <v>1.5409872847931421</v>
          </cell>
        </row>
        <row r="40">
          <cell r="A40">
            <v>5.4</v>
          </cell>
          <cell r="B40">
            <v>0.26824383661271162</v>
          </cell>
          <cell r="C40">
            <v>0.28041091345302982</v>
          </cell>
          <cell r="D40">
            <v>0.28290976904590948</v>
          </cell>
          <cell r="E40">
            <v>0.38708449957992169</v>
          </cell>
          <cell r="F40">
            <v>0.42900452937091471</v>
          </cell>
          <cell r="G40">
            <v>0.47546436610221338</v>
          </cell>
          <cell r="H40">
            <v>0.56084836458139564</v>
          </cell>
          <cell r="I40">
            <v>0.6136389666613834</v>
          </cell>
          <cell r="J40">
            <v>0.70228620571045841</v>
          </cell>
        </row>
        <row r="41">
          <cell r="A41">
            <v>5.5</v>
          </cell>
          <cell r="B41">
            <v>0.27745919961009252</v>
          </cell>
          <cell r="C41">
            <v>0.3022067573568889</v>
          </cell>
          <cell r="D41">
            <v>0.30741508825937208</v>
          </cell>
          <cell r="E41">
            <v>0.56558039996348419</v>
          </cell>
          <cell r="F41">
            <v>0.71486413647149916</v>
          </cell>
          <cell r="G41">
            <v>1.1348884031313591</v>
          </cell>
          <cell r="H41">
            <v>2.083826130152743</v>
          </cell>
          <cell r="I41">
            <v>2.6882116734803398</v>
          </cell>
          <cell r="J41">
            <v>3.9388227469246799</v>
          </cell>
        </row>
        <row r="42">
          <cell r="A42">
            <v>5.6</v>
          </cell>
          <cell r="B42">
            <v>0.22863108874088989</v>
          </cell>
          <cell r="C42">
            <v>0.26523450983272351</v>
          </cell>
          <cell r="D42">
            <v>0.26966141773492908</v>
          </cell>
          <cell r="E42">
            <v>0.56336713052984666</v>
          </cell>
          <cell r="F42">
            <v>0.8821818604719297</v>
          </cell>
          <cell r="G42">
            <v>2.0170045550137061</v>
          </cell>
          <cell r="H42">
            <v>4.0740507840437976</v>
          </cell>
          <cell r="I42">
            <v>4.9911399923661923</v>
          </cell>
          <cell r="J42">
            <v>6.7679901907578568</v>
          </cell>
        </row>
        <row r="43">
          <cell r="A43">
            <v>5.7</v>
          </cell>
          <cell r="B43">
            <v>0.25257159101789112</v>
          </cell>
          <cell r="C43">
            <v>0.27932677018331392</v>
          </cell>
          <cell r="D43">
            <v>0.28500873572526397</v>
          </cell>
          <cell r="E43">
            <v>0.57353861978014553</v>
          </cell>
          <cell r="F43">
            <v>0.76252763776497456</v>
          </cell>
          <cell r="G43">
            <v>1.1969140653426269</v>
          </cell>
          <cell r="H43">
            <v>2.2636825520657089</v>
          </cell>
          <cell r="I43">
            <v>2.9466781511944249</v>
          </cell>
          <cell r="J43">
            <v>4.3908408750608228</v>
          </cell>
        </row>
        <row r="44">
          <cell r="A44">
            <v>5.8</v>
          </cell>
          <cell r="B44">
            <v>0.22214515884690841</v>
          </cell>
          <cell r="C44">
            <v>0.26246609220777872</v>
          </cell>
          <cell r="D44">
            <v>0.26692479566889071</v>
          </cell>
          <cell r="E44">
            <v>0.51691547994746989</v>
          </cell>
          <cell r="F44">
            <v>0.67270346317188956</v>
          </cell>
          <cell r="G44">
            <v>1.052621424529131</v>
          </cell>
          <cell r="H44">
            <v>2.029858313296327</v>
          </cell>
          <cell r="I44">
            <v>2.6830537730385222</v>
          </cell>
          <cell r="J44">
            <v>4.1007735442203943</v>
          </cell>
        </row>
        <row r="45">
          <cell r="A45">
            <v>5.9</v>
          </cell>
          <cell r="B45">
            <v>0.26052059110873199</v>
          </cell>
          <cell r="C45">
            <v>0.27066037942712068</v>
          </cell>
          <cell r="D45">
            <v>0.27273521237803527</v>
          </cell>
          <cell r="E45">
            <v>0.35359255002937978</v>
          </cell>
          <cell r="F45">
            <v>0.39428019217267463</v>
          </cell>
          <cell r="G45">
            <v>0.44043573416506432</v>
          </cell>
          <cell r="H45">
            <v>0.49199437298783788</v>
          </cell>
          <cell r="I45">
            <v>0.54045912883923863</v>
          </cell>
          <cell r="J45">
            <v>0.6494215672389666</v>
          </cell>
        </row>
        <row r="46">
          <cell r="A46">
            <v>6.1</v>
          </cell>
          <cell r="B46">
            <v>0.25485898999992712</v>
          </cell>
          <cell r="C46">
            <v>0.260432743886017</v>
          </cell>
          <cell r="D46">
            <v>0.26156203791155153</v>
          </cell>
          <cell r="E46">
            <v>0.3030156011967165</v>
          </cell>
          <cell r="F46">
            <v>0.31641440530957599</v>
          </cell>
          <cell r="G46">
            <v>0.33040568040724871</v>
          </cell>
          <cell r="H46">
            <v>0.34501562448956269</v>
          </cell>
          <cell r="I46">
            <v>0.35103891719813107</v>
          </cell>
          <cell r="J46">
            <v>0.40798413381070692</v>
          </cell>
        </row>
        <row r="47">
          <cell r="A47">
            <v>6.2</v>
          </cell>
          <cell r="B47">
            <v>0.20589758276010989</v>
          </cell>
          <cell r="C47">
            <v>0.23485705826172401</v>
          </cell>
          <cell r="D47">
            <v>0.2411204749916814</v>
          </cell>
          <cell r="E47">
            <v>0.29142895401072638</v>
          </cell>
          <cell r="F47">
            <v>0.3054524750642193</v>
          </cell>
          <cell r="G47">
            <v>0.32015080601573809</v>
          </cell>
          <cell r="H47">
            <v>0.33555641862446051</v>
          </cell>
          <cell r="I47">
            <v>0.34192427201672471</v>
          </cell>
          <cell r="J47">
            <v>0.35170334718613522</v>
          </cell>
        </row>
        <row r="48">
          <cell r="A48">
            <v>6.3</v>
          </cell>
          <cell r="B48">
            <v>0.16323636665992899</v>
          </cell>
          <cell r="C48">
            <v>0.18441531109621931</v>
          </cell>
          <cell r="D48">
            <v>0.18644603961860201</v>
          </cell>
          <cell r="E48">
            <v>0.26528130949064899</v>
          </cell>
          <cell r="F48">
            <v>0.28801248859935852</v>
          </cell>
          <cell r="G48">
            <v>0.31269143592688559</v>
          </cell>
          <cell r="H48">
            <v>0.33948505003208179</v>
          </cell>
          <cell r="I48">
            <v>0.35083468319070588</v>
          </cell>
          <cell r="J48">
            <v>0.50930322642821524</v>
          </cell>
        </row>
        <row r="49">
          <cell r="A49">
            <v>6.4</v>
          </cell>
          <cell r="B49">
            <v>0.1824722527008337</v>
          </cell>
          <cell r="C49">
            <v>0.19246425227809419</v>
          </cell>
          <cell r="D49">
            <v>0.19452737458919969</v>
          </cell>
          <cell r="E49">
            <v>0.26668411147871651</v>
          </cell>
          <cell r="F49">
            <v>0.28365788014111731</v>
          </cell>
          <cell r="G49">
            <v>0.30171198621472411</v>
          </cell>
          <cell r="H49">
            <v>0.32091519044120043</v>
          </cell>
          <cell r="I49">
            <v>0.32893444903749702</v>
          </cell>
          <cell r="J49">
            <v>0.34134063000936882</v>
          </cell>
        </row>
        <row r="50">
          <cell r="A50">
            <v>6.5</v>
          </cell>
          <cell r="B50">
            <v>0.221969613852496</v>
          </cell>
          <cell r="C50">
            <v>0.25205390482988538</v>
          </cell>
          <cell r="D50">
            <v>0.25314641129171589</v>
          </cell>
          <cell r="E50">
            <v>0.29324830342086222</v>
          </cell>
          <cell r="F50">
            <v>0.30620971066489572</v>
          </cell>
          <cell r="G50">
            <v>0.31974400469390268</v>
          </cell>
          <cell r="H50">
            <v>0.33387650677603081</v>
          </cell>
          <cell r="I50">
            <v>0.33970288980362939</v>
          </cell>
          <cell r="J50">
            <v>0.34863365736499352</v>
          </cell>
        </row>
        <row r="51">
          <cell r="A51">
            <v>6.7</v>
          </cell>
          <cell r="B51">
            <v>0.25943343345864472</v>
          </cell>
          <cell r="C51">
            <v>0.2671194641357843</v>
          </cell>
          <cell r="D51">
            <v>0.26868378218600081</v>
          </cell>
          <cell r="E51">
            <v>0.32768961275262187</v>
          </cell>
          <cell r="F51">
            <v>0.34739363589915923</v>
          </cell>
          <cell r="G51">
            <v>0.37890568063626712</v>
          </cell>
          <cell r="H51">
            <v>0.42026438801752358</v>
          </cell>
          <cell r="I51">
            <v>0.43804545685694629</v>
          </cell>
          <cell r="J51">
            <v>0.46613752409083892</v>
          </cell>
        </row>
        <row r="52">
          <cell r="A52">
            <v>6.8</v>
          </cell>
          <cell r="B52">
            <v>0.18582534176908869</v>
          </cell>
          <cell r="C52">
            <v>0.1966398466314373</v>
          </cell>
          <cell r="D52">
            <v>0.19887713004741839</v>
          </cell>
          <cell r="E52">
            <v>0.27140433929371688</v>
          </cell>
          <cell r="F52">
            <v>0.28807798051344807</v>
          </cell>
          <cell r="G52">
            <v>0.30577596169858939</v>
          </cell>
          <cell r="H52">
            <v>0.32456121285650469</v>
          </cell>
          <cell r="I52">
            <v>0.33239457599662492</v>
          </cell>
          <cell r="J52">
            <v>0.34450053007999842</v>
          </cell>
        </row>
        <row r="53">
          <cell r="A53">
            <v>6.9</v>
          </cell>
          <cell r="B53">
            <v>0.24652731220575291</v>
          </cell>
          <cell r="C53">
            <v>0.25494406556563332</v>
          </cell>
          <cell r="D53">
            <v>0.25598417278641522</v>
          </cell>
          <cell r="E53">
            <v>0.29398972575006121</v>
          </cell>
          <cell r="F53">
            <v>0.30620637162387171</v>
          </cell>
          <cell r="G53">
            <v>0.31893067617869658</v>
          </cell>
          <cell r="H53">
            <v>0.33218373500321657</v>
          </cell>
          <cell r="I53">
            <v>0.33763790122567638</v>
          </cell>
          <cell r="J53">
            <v>0.34598752030632662</v>
          </cell>
        </row>
        <row r="54">
          <cell r="A54">
            <v>7.1</v>
          </cell>
          <cell r="B54">
            <v>0.217355485718908</v>
          </cell>
          <cell r="C54">
            <v>0.25331774863888529</v>
          </cell>
          <cell r="D54">
            <v>0.25511986808995801</v>
          </cell>
          <cell r="E54">
            <v>0.32465253110692432</v>
          </cell>
          <cell r="F54">
            <v>0.34850211183133928</v>
          </cell>
          <cell r="G54">
            <v>0.40482021774452831</v>
          </cell>
          <cell r="H54">
            <v>0.48350092546688922</v>
          </cell>
          <cell r="I54">
            <v>0.5498267348694168</v>
          </cell>
          <cell r="J54">
            <v>0.74471555222277364</v>
          </cell>
        </row>
        <row r="55">
          <cell r="A55">
            <v>7.2</v>
          </cell>
          <cell r="B55">
            <v>0.2297745488564098</v>
          </cell>
          <cell r="C55">
            <v>0.27716834213799069</v>
          </cell>
          <cell r="D55">
            <v>0.28406744559150382</v>
          </cell>
          <cell r="E55">
            <v>0.40825624852505338</v>
          </cell>
          <cell r="F55">
            <v>0.4317964355374479</v>
          </cell>
          <cell r="G55">
            <v>0.45669395732813539</v>
          </cell>
          <cell r="H55">
            <v>0.48302707825837171</v>
          </cell>
          <cell r="I55">
            <v>0.49398067897804832</v>
          </cell>
          <cell r="J55">
            <v>0.63895446909300646</v>
          </cell>
        </row>
        <row r="56">
          <cell r="A56">
            <v>7.3</v>
          </cell>
          <cell r="B56">
            <v>0.19562367148212431</v>
          </cell>
          <cell r="C56">
            <v>0.21356315405486351</v>
          </cell>
          <cell r="D56">
            <v>0.21734382723806411</v>
          </cell>
          <cell r="E56">
            <v>0.2871082183964262</v>
          </cell>
          <cell r="F56">
            <v>0.30279085143264062</v>
          </cell>
          <cell r="G56">
            <v>0.31933011260831479</v>
          </cell>
          <cell r="H56">
            <v>0.33677279328607401</v>
          </cell>
          <cell r="I56">
            <v>0.34401378777672398</v>
          </cell>
          <cell r="J56">
            <v>0.3573780492069894</v>
          </cell>
        </row>
        <row r="57">
          <cell r="A57">
            <v>7.4</v>
          </cell>
          <cell r="B57">
            <v>0.16529959985538811</v>
          </cell>
          <cell r="C57">
            <v>0.18809315880915209</v>
          </cell>
          <cell r="D57">
            <v>0.19117630024338031</v>
          </cell>
          <cell r="E57">
            <v>0.27879990566167628</v>
          </cell>
          <cell r="F57">
            <v>0.29672282124439142</v>
          </cell>
          <cell r="G57">
            <v>0.31579792840415438</v>
          </cell>
          <cell r="H57">
            <v>0.33609929686606638</v>
          </cell>
          <cell r="I57">
            <v>0.34458068877374182</v>
          </cell>
          <cell r="J57">
            <v>0.39666782739135248</v>
          </cell>
        </row>
        <row r="58">
          <cell r="A58">
            <v>7.5</v>
          </cell>
          <cell r="B58">
            <v>0.18557571662190381</v>
          </cell>
          <cell r="C58">
            <v>0.20575841968521169</v>
          </cell>
          <cell r="D58">
            <v>0.21005107550671831</v>
          </cell>
          <cell r="E58">
            <v>0.28634548225521878</v>
          </cell>
          <cell r="F58">
            <v>0.30195826175434082</v>
          </cell>
          <cell r="G58">
            <v>0.31842231671891918</v>
          </cell>
          <cell r="H58">
            <v>0.33578406232558122</v>
          </cell>
          <cell r="I58">
            <v>0.34299098969531311</v>
          </cell>
          <cell r="J58">
            <v>0.35409244450475619</v>
          </cell>
        </row>
        <row r="59">
          <cell r="A59">
            <v>7.6</v>
          </cell>
          <cell r="B59">
            <v>0.25610198133727963</v>
          </cell>
          <cell r="C59">
            <v>0.26558465174606349</v>
          </cell>
          <cell r="D59">
            <v>0.26752291029942438</v>
          </cell>
          <cell r="E59">
            <v>0.34255729294681631</v>
          </cell>
          <cell r="F59">
            <v>0.39290571658969292</v>
          </cell>
          <cell r="G59">
            <v>0.47950457181491191</v>
          </cell>
          <cell r="H59">
            <v>0.72730945622764742</v>
          </cell>
          <cell r="I59">
            <v>1.218299775745592</v>
          </cell>
          <cell r="J59">
            <v>3.927265336859008</v>
          </cell>
        </row>
        <row r="60">
          <cell r="A60">
            <v>7.7</v>
          </cell>
          <cell r="B60">
            <v>0.26661308970766878</v>
          </cell>
          <cell r="C60">
            <v>0.28048961258503269</v>
          </cell>
          <cell r="D60">
            <v>0.28335041010249801</v>
          </cell>
          <cell r="E60">
            <v>0.46184089448679161</v>
          </cell>
          <cell r="F60">
            <v>1.019625925290623</v>
          </cell>
          <cell r="G60">
            <v>4.1237617692156121</v>
          </cell>
          <cell r="H60">
            <v>5.6225430632705002</v>
          </cell>
          <cell r="I60">
            <v>6.364854487902643</v>
          </cell>
          <cell r="J60">
            <v>7.6660564473743529</v>
          </cell>
        </row>
        <row r="61">
          <cell r="A61">
            <v>7.8</v>
          </cell>
          <cell r="B61">
            <v>0.2574402132078229</v>
          </cell>
          <cell r="C61">
            <v>0.26669900948705388</v>
          </cell>
          <cell r="D61">
            <v>0.2685903505279858</v>
          </cell>
          <cell r="E61">
            <v>0.34153602289822871</v>
          </cell>
          <cell r="F61">
            <v>0.37377795961856219</v>
          </cell>
          <cell r="G61">
            <v>0.4188370041904565</v>
          </cell>
          <cell r="H61">
            <v>0.46932793003165801</v>
          </cell>
          <cell r="I61">
            <v>0.49118935062302249</v>
          </cell>
          <cell r="J61">
            <v>0.61277138166913381</v>
          </cell>
        </row>
        <row r="62">
          <cell r="A62">
            <v>8.1</v>
          </cell>
          <cell r="B62">
            <v>0.21666338732167609</v>
          </cell>
          <cell r="C62">
            <v>0.25320497933614378</v>
          </cell>
          <cell r="D62">
            <v>0.25692281923735638</v>
          </cell>
          <cell r="E62">
            <v>0.57265360514321451</v>
          </cell>
          <cell r="F62">
            <v>1.225150995107267</v>
          </cell>
          <cell r="G62">
            <v>2.7552958767587268</v>
          </cell>
          <cell r="H62">
            <v>5.1046249608493746</v>
          </cell>
          <cell r="I62">
            <v>6.2753879102173338</v>
          </cell>
          <cell r="J62">
            <v>8.8836709910238589</v>
          </cell>
        </row>
        <row r="63">
          <cell r="A63">
            <v>8.1999999999999993</v>
          </cell>
          <cell r="B63">
            <v>0.2684324771826988</v>
          </cell>
          <cell r="C63">
            <v>0.29217099611318581</v>
          </cell>
          <cell r="D63">
            <v>0.2971648991313251</v>
          </cell>
          <cell r="E63">
            <v>0.64576454247016202</v>
          </cell>
          <cell r="F63">
            <v>0.88046031101683886</v>
          </cell>
          <cell r="G63">
            <v>1.213083891850032</v>
          </cell>
          <cell r="H63">
            <v>1.5153260101654999</v>
          </cell>
          <cell r="I63">
            <v>1.8954252929303701</v>
          </cell>
          <cell r="J63">
            <v>2.7460405722065251</v>
          </cell>
        </row>
        <row r="64">
          <cell r="A64">
            <v>8.3000000000000007</v>
          </cell>
          <cell r="B64">
            <v>0.25496522993746268</v>
          </cell>
          <cell r="C64">
            <v>0.26115209012096269</v>
          </cell>
          <cell r="D64">
            <v>0.26240736211504001</v>
          </cell>
          <cell r="E64">
            <v>0.30887398812114619</v>
          </cell>
          <cell r="F64">
            <v>0.32404582458404579</v>
          </cell>
          <cell r="G64">
            <v>0.33996289900970561</v>
          </cell>
          <cell r="H64">
            <v>0.36446955222119909</v>
          </cell>
          <cell r="I64">
            <v>0.40608402804061172</v>
          </cell>
          <cell r="J64">
            <v>0.47758193511918268</v>
          </cell>
        </row>
        <row r="65">
          <cell r="A65">
            <v>8.4</v>
          </cell>
          <cell r="B65">
            <v>0.25692759031331258</v>
          </cell>
          <cell r="C65">
            <v>0.26335123511608421</v>
          </cell>
          <cell r="D65">
            <v>0.26465510931088082</v>
          </cell>
          <cell r="E65">
            <v>0.31304564775763971</v>
          </cell>
          <cell r="F65">
            <v>0.32889472026961097</v>
          </cell>
          <cell r="G65">
            <v>0.34554620962171101</v>
          </cell>
          <cell r="H65">
            <v>0.38047384471886209</v>
          </cell>
          <cell r="I65">
            <v>0.40445604204039648</v>
          </cell>
          <cell r="J65">
            <v>0.44329323988024449</v>
          </cell>
        </row>
        <row r="66">
          <cell r="A66">
            <v>8.5</v>
          </cell>
          <cell r="B66">
            <v>0.2025646239013642</v>
          </cell>
          <cell r="C66">
            <v>0.2349051984338113</v>
          </cell>
          <cell r="D66">
            <v>0.2419682775344757</v>
          </cell>
          <cell r="E66">
            <v>0.32356866832673831</v>
          </cell>
          <cell r="F66">
            <v>0.34996080225276932</v>
          </cell>
          <cell r="G66">
            <v>0.41260632369554212</v>
          </cell>
          <cell r="H66">
            <v>0.49591400534970431</v>
          </cell>
          <cell r="I66">
            <v>0.5644476393914557</v>
          </cell>
          <cell r="J66">
            <v>0.69265983090201577</v>
          </cell>
        </row>
        <row r="67">
          <cell r="A67">
            <v>8.6</v>
          </cell>
          <cell r="B67">
            <v>0.14131194974344949</v>
          </cell>
          <cell r="C67">
            <v>0.15844197554640249</v>
          </cell>
          <cell r="D67">
            <v>0.16210952036804449</v>
          </cell>
          <cell r="E67">
            <v>0.30329862466081592</v>
          </cell>
          <cell r="F67">
            <v>0.37662605809065203</v>
          </cell>
          <cell r="G67">
            <v>2.428507996884627</v>
          </cell>
          <cell r="H67">
            <v>9.1984379556420883</v>
          </cell>
          <cell r="I67">
            <v>12.50193019648624</v>
          </cell>
          <cell r="J67">
            <v>18.628222724290008</v>
          </cell>
        </row>
        <row r="68">
          <cell r="A68">
            <v>8.6999999999999993</v>
          </cell>
          <cell r="B68">
            <v>0.2332098240297443</v>
          </cell>
          <cell r="C68">
            <v>0.27991055493877243</v>
          </cell>
          <cell r="D68">
            <v>0.28834348983113589</v>
          </cell>
          <cell r="E68">
            <v>2.090868839212991</v>
          </cell>
          <cell r="F68">
            <v>4.5733189931406946</v>
          </cell>
          <cell r="G68">
            <v>9.0569784713792849</v>
          </cell>
          <cell r="H68">
            <v>16.629580261845479</v>
          </cell>
          <cell r="I68">
            <v>18.55162181737839</v>
          </cell>
          <cell r="J68">
            <v>21.859125060023079</v>
          </cell>
        </row>
        <row r="69">
          <cell r="A69">
            <v>8.8000000000000007</v>
          </cell>
          <cell r="B69">
            <v>0.2165187016381315</v>
          </cell>
          <cell r="C69">
            <v>0.25061408261582863</v>
          </cell>
          <cell r="D69">
            <v>0.25222822975278442</v>
          </cell>
          <cell r="E69">
            <v>0.31375682833850888</v>
          </cell>
          <cell r="F69">
            <v>0.33456105921026291</v>
          </cell>
          <cell r="G69">
            <v>0.36106144969150888</v>
          </cell>
          <cell r="H69">
            <v>0.45067646959017871</v>
          </cell>
          <cell r="I69">
            <v>0.49246842250072831</v>
          </cell>
          <cell r="J69">
            <v>0.63797298259232937</v>
          </cell>
        </row>
        <row r="70">
          <cell r="A70">
            <v>8.9</v>
          </cell>
          <cell r="B70">
            <v>0.23115968397902181</v>
          </cell>
          <cell r="C70">
            <v>0.25404179128770987</v>
          </cell>
          <cell r="D70">
            <v>0.25538419216020231</v>
          </cell>
          <cell r="E70">
            <v>0.30550248893751741</v>
          </cell>
          <cell r="F70">
            <v>0.32203509715369272</v>
          </cell>
          <cell r="G70">
            <v>0.33946238591856043</v>
          </cell>
          <cell r="H70">
            <v>0.37405632446945958</v>
          </cell>
          <cell r="I70">
            <v>0.42970359816023662</v>
          </cell>
          <cell r="J70">
            <v>0.57012263011085085</v>
          </cell>
        </row>
        <row r="71">
          <cell r="A71">
            <v>9.1</v>
          </cell>
          <cell r="B71">
            <v>0.28482338289645459</v>
          </cell>
          <cell r="C71">
            <v>0.31063279531628901</v>
          </cell>
          <cell r="D71">
            <v>0.31606880737423171</v>
          </cell>
          <cell r="E71">
            <v>0.65554862754974264</v>
          </cell>
          <cell r="F71">
            <v>1.0263809039602709</v>
          </cell>
          <cell r="G71">
            <v>1.9372379981847161</v>
          </cell>
          <cell r="H71">
            <v>3.495814005318052</v>
          </cell>
          <cell r="I71">
            <v>4.3796117570877344</v>
          </cell>
          <cell r="J71">
            <v>6.042800028994666</v>
          </cell>
        </row>
        <row r="72">
          <cell r="A72">
            <v>9.1999999999999993</v>
          </cell>
          <cell r="B72">
            <v>0.25236995548146429</v>
          </cell>
          <cell r="C72">
            <v>0.26377948091922587</v>
          </cell>
          <cell r="D72">
            <v>0.26612255288170777</v>
          </cell>
          <cell r="E72">
            <v>0.3649083344053472</v>
          </cell>
          <cell r="F72">
            <v>0.44325064748959653</v>
          </cell>
          <cell r="G72">
            <v>0.55979669793289977</v>
          </cell>
          <cell r="H72">
            <v>0.82583460052844082</v>
          </cell>
          <cell r="I72">
            <v>1.1185637595364719</v>
          </cell>
          <cell r="J72">
            <v>2.495019327768321</v>
          </cell>
        </row>
        <row r="73">
          <cell r="A73">
            <v>9.3000000000000007</v>
          </cell>
          <cell r="B73">
            <v>0.19221992148916309</v>
          </cell>
          <cell r="C73">
            <v>0.20765420648953989</v>
          </cell>
          <cell r="D73">
            <v>0.2108867047103529</v>
          </cell>
          <cell r="E73">
            <v>0.28094287862229339</v>
          </cell>
          <cell r="F73">
            <v>0.2955737797490286</v>
          </cell>
          <cell r="G73">
            <v>0.31096662675184372</v>
          </cell>
          <cell r="H73">
            <v>0.32716110013387711</v>
          </cell>
          <cell r="I73">
            <v>0.33387262433712572</v>
          </cell>
          <cell r="J73">
            <v>0.34419894687356239</v>
          </cell>
        </row>
        <row r="74">
          <cell r="A74">
            <v>9.4</v>
          </cell>
          <cell r="B74">
            <v>0.23910784787595979</v>
          </cell>
          <cell r="C74">
            <v>0.25410740442086882</v>
          </cell>
          <cell r="D74">
            <v>0.25521681524085899</v>
          </cell>
          <cell r="E74">
            <v>0.29596209285169389</v>
          </cell>
          <cell r="F74">
            <v>0.309140381233518</v>
          </cell>
          <cell r="G74">
            <v>0.32290545856186281</v>
          </cell>
          <cell r="H74">
            <v>0.3372834527569698</v>
          </cell>
          <cell r="I74">
            <v>0.34321234015277913</v>
          </cell>
          <cell r="J74">
            <v>0.35230165513559658</v>
          </cell>
        </row>
        <row r="75">
          <cell r="A75">
            <v>9.5</v>
          </cell>
          <cell r="B75">
            <v>0.15991419830847761</v>
          </cell>
          <cell r="C75">
            <v>0.18217845779486791</v>
          </cell>
          <cell r="D75">
            <v>0.1839034727119824</v>
          </cell>
          <cell r="E75">
            <v>0.2528290422601302</v>
          </cell>
          <cell r="F75">
            <v>0.27369099072859571</v>
          </cell>
          <cell r="G75">
            <v>0.29627434307539058</v>
          </cell>
          <cell r="H75">
            <v>0.32072113930779472</v>
          </cell>
          <cell r="I75">
            <v>0.33105564897056428</v>
          </cell>
          <cell r="J75">
            <v>0.34718513972948151</v>
          </cell>
        </row>
        <row r="76">
          <cell r="A76">
            <v>9.6</v>
          </cell>
          <cell r="B76">
            <v>0.2636995229043323</v>
          </cell>
          <cell r="C76">
            <v>0.27808617917340928</v>
          </cell>
          <cell r="D76">
            <v>0.2810563599359574</v>
          </cell>
          <cell r="E76">
            <v>0.42970913892170071</v>
          </cell>
          <cell r="F76">
            <v>0.50549110290482568</v>
          </cell>
          <cell r="G76">
            <v>0.63816474269272172</v>
          </cell>
          <cell r="H76">
            <v>0.98623808419578685</v>
          </cell>
          <cell r="I76">
            <v>1.296734202107209</v>
          </cell>
          <cell r="J76">
            <v>2.831710227513812</v>
          </cell>
        </row>
        <row r="77">
          <cell r="A77">
            <v>9.6999999999999993</v>
          </cell>
          <cell r="B77">
            <v>0.2527694701160938</v>
          </cell>
          <cell r="C77">
            <v>0.25924586825426188</v>
          </cell>
          <cell r="D77">
            <v>0.26056092578203199</v>
          </cell>
          <cell r="E77">
            <v>0.30947275562844317</v>
          </cell>
          <cell r="F77">
            <v>0.32553438856234768</v>
          </cell>
          <cell r="G77">
            <v>0.34242962008550321</v>
          </cell>
          <cell r="H77">
            <v>0.37503678326637002</v>
          </cell>
          <cell r="I77">
            <v>0.40481020441235938</v>
          </cell>
          <cell r="J77">
            <v>0.45396025522625533</v>
          </cell>
        </row>
        <row r="78">
          <cell r="A78">
            <v>9.8000000000000007</v>
          </cell>
          <cell r="B78">
            <v>0.259595685271517</v>
          </cell>
          <cell r="C78">
            <v>0.27519109503660438</v>
          </cell>
          <cell r="D78">
            <v>0.27842085171528902</v>
          </cell>
          <cell r="E78">
            <v>0.50546912370490105</v>
          </cell>
          <cell r="F78">
            <v>0.76986886518046682</v>
          </cell>
          <cell r="G78">
            <v>1.375348826851976</v>
          </cell>
          <cell r="H78">
            <v>3.0914536096833398</v>
          </cell>
          <cell r="I78">
            <v>4.17991084562866</v>
          </cell>
          <cell r="J78">
            <v>6.2823682650579054</v>
          </cell>
        </row>
        <row r="79">
          <cell r="A79">
            <v>9.9</v>
          </cell>
          <cell r="B79">
            <v>0.25239546729376872</v>
          </cell>
          <cell r="C79">
            <v>0.25895762131769878</v>
          </cell>
          <cell r="D79">
            <v>0.26029038533328069</v>
          </cell>
          <cell r="E79">
            <v>0.30992650473560229</v>
          </cell>
          <cell r="F79">
            <v>0.32625187045656079</v>
          </cell>
          <cell r="G79">
            <v>0.34343717413652169</v>
          </cell>
          <cell r="H79">
            <v>0.3798439764194908</v>
          </cell>
          <cell r="I79">
            <v>0.40993134023110839</v>
          </cell>
          <cell r="J79">
            <v>0.45958933328160417</v>
          </cell>
        </row>
        <row r="80">
          <cell r="A80">
            <v>10.199999999999999</v>
          </cell>
          <cell r="B80">
            <v>0.20311078296635721</v>
          </cell>
          <cell r="C80">
            <v>0.22230586756568721</v>
          </cell>
          <cell r="D80">
            <v>0.2263573050698359</v>
          </cell>
          <cell r="E80">
            <v>0.29312909630785361</v>
          </cell>
          <cell r="F80">
            <v>0.30996439216602573</v>
          </cell>
          <cell r="G80">
            <v>0.3277665902874059</v>
          </cell>
          <cell r="H80">
            <v>0.34659122281080962</v>
          </cell>
          <cell r="I80">
            <v>0.35442039978729067</v>
          </cell>
          <cell r="J80">
            <v>0.42725381051621891</v>
          </cell>
        </row>
        <row r="81">
          <cell r="A81">
            <v>10.3</v>
          </cell>
          <cell r="B81">
            <v>0.26477617996126313</v>
          </cell>
          <cell r="C81">
            <v>0.28102981692793222</v>
          </cell>
          <cell r="D81">
            <v>0.28439836685342679</v>
          </cell>
          <cell r="E81">
            <v>0.45728064243708227</v>
          </cell>
          <cell r="F81">
            <v>0.53730891687753135</v>
          </cell>
          <cell r="G81">
            <v>0.62892297398979191</v>
          </cell>
          <cell r="H81">
            <v>0.77637700557655609</v>
          </cell>
          <cell r="I81">
            <v>0.90705417884131034</v>
          </cell>
          <cell r="J81">
            <v>1.1454445625992591</v>
          </cell>
        </row>
        <row r="82">
          <cell r="A82">
            <v>10.4</v>
          </cell>
          <cell r="B82">
            <v>0.1996960306934801</v>
          </cell>
          <cell r="C82">
            <v>0.2177768464709951</v>
          </cell>
          <cell r="D82">
            <v>0.2215848985889399</v>
          </cell>
          <cell r="E82">
            <v>0.29072884036021251</v>
          </cell>
          <cell r="F82">
            <v>0.30741814321082028</v>
          </cell>
          <cell r="G82">
            <v>0.32506549628201947</v>
          </cell>
          <cell r="H82">
            <v>0.34372589649209873</v>
          </cell>
          <cell r="I82">
            <v>0.35148662611793341</v>
          </cell>
          <cell r="J82">
            <v>0.42232000532005559</v>
          </cell>
        </row>
        <row r="83">
          <cell r="A83">
            <v>10.5</v>
          </cell>
          <cell r="B83">
            <v>0.18426425849086939</v>
          </cell>
          <cell r="C83">
            <v>0.21020356220005179</v>
          </cell>
          <cell r="D83">
            <v>0.21581412462629479</v>
          </cell>
          <cell r="E83">
            <v>0.31127163456657758</v>
          </cell>
          <cell r="F83">
            <v>0.33623243781173762</v>
          </cell>
          <cell r="G83">
            <v>0.41689537778817692</v>
          </cell>
          <cell r="H83">
            <v>1.162123156238472</v>
          </cell>
          <cell r="I83">
            <v>2.1061265783152341</v>
          </cell>
          <cell r="J83">
            <v>4.3300668302839087</v>
          </cell>
        </row>
        <row r="84">
          <cell r="A84">
            <v>10.6</v>
          </cell>
          <cell r="B84">
            <v>0.2512647665269504</v>
          </cell>
          <cell r="C84">
            <v>0.26518066756007691</v>
          </cell>
          <cell r="D84">
            <v>0.2680550000984443</v>
          </cell>
          <cell r="E84">
            <v>0.40653129962235479</v>
          </cell>
          <cell r="F84">
            <v>0.48218356541657392</v>
          </cell>
          <cell r="G84">
            <v>0.63728682264466019</v>
          </cell>
          <cell r="H84">
            <v>1.131728678992278</v>
          </cell>
          <cell r="I84">
            <v>1.92007537965625</v>
          </cell>
          <cell r="J84">
            <v>4.3219747614619601</v>
          </cell>
        </row>
        <row r="85">
          <cell r="A85">
            <v>10.7</v>
          </cell>
          <cell r="B85">
            <v>0.25873018409674231</v>
          </cell>
          <cell r="C85">
            <v>0.26791806563406351</v>
          </cell>
          <cell r="D85">
            <v>0.26979442997248948</v>
          </cell>
          <cell r="E85">
            <v>0.34204741200547789</v>
          </cell>
          <cell r="F85">
            <v>0.38239286792666038</v>
          </cell>
          <cell r="G85">
            <v>0.44830241799886061</v>
          </cell>
          <cell r="H85">
            <v>0.58229876045865869</v>
          </cell>
          <cell r="I85">
            <v>0.70718873922761527</v>
          </cell>
          <cell r="J85">
            <v>1.7376695628398859</v>
          </cell>
        </row>
        <row r="86">
          <cell r="A86">
            <v>10.8</v>
          </cell>
          <cell r="B86">
            <v>0.25474409539027021</v>
          </cell>
          <cell r="C86">
            <v>0.26399741361774193</v>
          </cell>
          <cell r="D86">
            <v>0.26588802690700458</v>
          </cell>
          <cell r="E86">
            <v>0.33889759873429659</v>
          </cell>
          <cell r="F86">
            <v>0.37477176929922612</v>
          </cell>
          <cell r="G86">
            <v>0.43763994836267089</v>
          </cell>
          <cell r="H86">
            <v>0.56100756497248727</v>
          </cell>
          <cell r="I86">
            <v>0.89831024285186145</v>
          </cell>
          <cell r="J86">
            <v>4.2287396567364484</v>
          </cell>
        </row>
        <row r="87">
          <cell r="A87">
            <v>10.9</v>
          </cell>
          <cell r="B87">
            <v>0.1890686687092191</v>
          </cell>
          <cell r="C87">
            <v>0.21510502100946099</v>
          </cell>
          <cell r="D87">
            <v>0.2207276523598769</v>
          </cell>
          <cell r="E87">
            <v>0.29042017000281012</v>
          </cell>
          <cell r="F87">
            <v>0.305729098906181</v>
          </cell>
          <cell r="G87">
            <v>0.32184500793137411</v>
          </cell>
          <cell r="H87">
            <v>0.33881043545067679</v>
          </cell>
          <cell r="I87">
            <v>0.34584442450776087</v>
          </cell>
          <cell r="J87">
            <v>0.37014430642511947</v>
          </cell>
        </row>
        <row r="88">
          <cell r="A88">
            <v>11.1</v>
          </cell>
          <cell r="B88">
            <v>0.40212742713963873</v>
          </cell>
          <cell r="C88">
            <v>0.46097797335361368</v>
          </cell>
          <cell r="D88">
            <v>0.47374372446089857</v>
          </cell>
          <cell r="E88">
            <v>0.788998184643255</v>
          </cell>
          <cell r="F88">
            <v>0.95628729920519273</v>
          </cell>
          <cell r="G88">
            <v>1.1590462645166231</v>
          </cell>
          <cell r="H88">
            <v>1.5828500582387091</v>
          </cell>
          <cell r="I88">
            <v>1.89212410312031</v>
          </cell>
          <cell r="J88">
            <v>2.7499081239248162</v>
          </cell>
        </row>
        <row r="89">
          <cell r="A89">
            <v>11.2</v>
          </cell>
          <cell r="B89">
            <v>0.13305318000447719</v>
          </cell>
          <cell r="C89">
            <v>0.14851224960043341</v>
          </cell>
          <cell r="D89">
            <v>0.15181325088537889</v>
          </cell>
          <cell r="E89">
            <v>0.24394444720929129</v>
          </cell>
          <cell r="F89">
            <v>0.27510609159719868</v>
          </cell>
          <cell r="G89">
            <v>0.3106175329543186</v>
          </cell>
          <cell r="H89">
            <v>0.35071288759354258</v>
          </cell>
          <cell r="I89">
            <v>0.39467358074843611</v>
          </cell>
          <cell r="J89">
            <v>0.48784408117325517</v>
          </cell>
        </row>
        <row r="90">
          <cell r="A90">
            <v>11.3</v>
          </cell>
          <cell r="B90">
            <v>0.28448671276467602</v>
          </cell>
          <cell r="C90">
            <v>0.3216431371582264</v>
          </cell>
          <cell r="D90">
            <v>0.32963760480820509</v>
          </cell>
          <cell r="E90">
            <v>1.0412940180053929</v>
          </cell>
          <cell r="F90">
            <v>2.6542629398387199</v>
          </cell>
          <cell r="G90">
            <v>4.9471165832993149</v>
          </cell>
          <cell r="H90">
            <v>7.4309945791090488</v>
          </cell>
          <cell r="I90">
            <v>8.8913745179751231</v>
          </cell>
          <cell r="J90">
            <v>11.88129963138687</v>
          </cell>
        </row>
        <row r="91">
          <cell r="A91">
            <v>11.4</v>
          </cell>
          <cell r="B91">
            <v>0.25806229456373653</v>
          </cell>
          <cell r="C91">
            <v>0.28120639523713609</v>
          </cell>
          <cell r="D91">
            <v>0.28607856654549968</v>
          </cell>
          <cell r="E91">
            <v>0.48689520340236792</v>
          </cell>
          <cell r="F91">
            <v>0.60342614896511626</v>
          </cell>
          <cell r="G91">
            <v>0.90431118508479014</v>
          </cell>
          <cell r="H91">
            <v>4.3278695164698524</v>
          </cell>
          <cell r="I91">
            <v>5.5521335219263781</v>
          </cell>
          <cell r="J91">
            <v>8.1114817352834425</v>
          </cell>
        </row>
        <row r="92">
          <cell r="A92">
            <v>11.5</v>
          </cell>
          <cell r="B92">
            <v>0.18280752829503591</v>
          </cell>
          <cell r="C92">
            <v>0.20701454023674321</v>
          </cell>
          <cell r="D92">
            <v>0.21222776727936041</v>
          </cell>
          <cell r="E92">
            <v>0.30576896706355511</v>
          </cell>
          <cell r="F92">
            <v>0.32907463892822703</v>
          </cell>
          <cell r="G92">
            <v>0.35415666614471869</v>
          </cell>
          <cell r="H92">
            <v>0.40881709953557732</v>
          </cell>
          <cell r="I92">
            <v>0.43338098249753898</v>
          </cell>
          <cell r="J92">
            <v>0.47302167923949651</v>
          </cell>
        </row>
        <row r="93">
          <cell r="A93">
            <v>11.6</v>
          </cell>
          <cell r="B93">
            <v>0.28921902277082889</v>
          </cell>
          <cell r="C93">
            <v>0.32861525760412702</v>
          </cell>
          <cell r="D93">
            <v>0.33711641336083947</v>
          </cell>
          <cell r="E93">
            <v>0.64124926286026085</v>
          </cell>
          <cell r="F93">
            <v>0.85802713757193749</v>
          </cell>
          <cell r="G93">
            <v>1.3159480391989209</v>
          </cell>
          <cell r="H93">
            <v>2.5670396911754829</v>
          </cell>
          <cell r="I93">
            <v>3.343898926512725</v>
          </cell>
          <cell r="J93">
            <v>5.2592863931469012</v>
          </cell>
        </row>
        <row r="94">
          <cell r="A94">
            <v>11.7</v>
          </cell>
          <cell r="B94">
            <v>0.2369375958674089</v>
          </cell>
          <cell r="C94">
            <v>0.2759531256879092</v>
          </cell>
          <cell r="D94">
            <v>0.28324717264505178</v>
          </cell>
          <cell r="E94">
            <v>0.64014902548923691</v>
          </cell>
          <cell r="F94">
            <v>0.83845240188632808</v>
          </cell>
          <cell r="G94">
            <v>1.233388434926413</v>
          </cell>
          <cell r="H94">
            <v>2.8739763467892572</v>
          </cell>
          <cell r="I94">
            <v>4.1187010470786971</v>
          </cell>
          <cell r="J94">
            <v>6.940976472923559</v>
          </cell>
        </row>
        <row r="95">
          <cell r="A95">
            <v>11.8</v>
          </cell>
          <cell r="B95">
            <v>0.22755726841605961</v>
          </cell>
          <cell r="C95">
            <v>0.2588622715990288</v>
          </cell>
          <cell r="D95">
            <v>0.26190083374920559</v>
          </cell>
          <cell r="E95">
            <v>0.38474627964354458</v>
          </cell>
          <cell r="F95">
            <v>0.42579918770448422</v>
          </cell>
          <cell r="G95">
            <v>0.47123249227457609</v>
          </cell>
          <cell r="H95">
            <v>0.5478799587514589</v>
          </cell>
          <cell r="I95">
            <v>0.59829750123531289</v>
          </cell>
          <cell r="J95">
            <v>0.68275493981181279</v>
          </cell>
        </row>
        <row r="96">
          <cell r="A96">
            <v>11.9</v>
          </cell>
          <cell r="B96">
            <v>0.18702394156114149</v>
          </cell>
          <cell r="C96">
            <v>0.21335198984464299</v>
          </cell>
          <cell r="D96">
            <v>0.2190466401428541</v>
          </cell>
          <cell r="E96">
            <v>0.35457635201840909</v>
          </cell>
          <cell r="F96">
            <v>0.4375219501982951</v>
          </cell>
          <cell r="G96">
            <v>0.5855774297939127</v>
          </cell>
          <cell r="H96">
            <v>2.3277462925537749</v>
          </cell>
          <cell r="I96">
            <v>4.2767506896889973</v>
          </cell>
          <cell r="J96">
            <v>6.0682092187407957</v>
          </cell>
        </row>
        <row r="97">
          <cell r="A97">
            <v>12.1</v>
          </cell>
          <cell r="B97">
            <v>0.2544995106564551</v>
          </cell>
          <cell r="C97">
            <v>0.26475371283092669</v>
          </cell>
          <cell r="D97">
            <v>0.26685360904534811</v>
          </cell>
          <cell r="E97">
            <v>0.34908228700614902</v>
          </cell>
          <cell r="F97">
            <v>0.38971518649482639</v>
          </cell>
          <cell r="G97">
            <v>0.4387512067811945</v>
          </cell>
          <cell r="H97">
            <v>0.49395719777656161</v>
          </cell>
          <cell r="I97">
            <v>0.55118609828184495</v>
          </cell>
          <cell r="J97">
            <v>0.67095521796329916</v>
          </cell>
        </row>
        <row r="98">
          <cell r="A98">
            <v>12.3</v>
          </cell>
          <cell r="B98">
            <v>0.23751323272439789</v>
          </cell>
          <cell r="C98">
            <v>0.25615694355797503</v>
          </cell>
          <cell r="D98">
            <v>0.25791903531706051</v>
          </cell>
          <cell r="E98">
            <v>0.32561945240188439</v>
          </cell>
          <cell r="F98">
            <v>0.34872491150714718</v>
          </cell>
          <cell r="G98">
            <v>0.39258666838799661</v>
          </cell>
          <cell r="H98">
            <v>0.44979164092048318</v>
          </cell>
          <cell r="I98">
            <v>0.47494324272452332</v>
          </cell>
          <cell r="J98">
            <v>0.54279223151750911</v>
          </cell>
        </row>
        <row r="99">
          <cell r="A99">
            <v>12.5</v>
          </cell>
          <cell r="B99">
            <v>0.20085388531226259</v>
          </cell>
          <cell r="C99">
            <v>0.22746324713250041</v>
          </cell>
          <cell r="D99">
            <v>0.2331940333417539</v>
          </cell>
          <cell r="E99">
            <v>0.29748089013716972</v>
          </cell>
          <cell r="F99">
            <v>0.31452951371115501</v>
          </cell>
          <cell r="G99">
            <v>0.33255519354456381</v>
          </cell>
          <cell r="H99">
            <v>0.35161392471112968</v>
          </cell>
          <cell r="I99">
            <v>0.37280172129734679</v>
          </cell>
          <cell r="J99">
            <v>0.42402609809698821</v>
          </cell>
        </row>
        <row r="100">
          <cell r="A100">
            <v>12.6</v>
          </cell>
          <cell r="B100">
            <v>0.19812292303164769</v>
          </cell>
          <cell r="C100">
            <v>0.21550902914441489</v>
          </cell>
          <cell r="D100">
            <v>0.21916521162898009</v>
          </cell>
          <cell r="E100">
            <v>0.32478730044909271</v>
          </cell>
          <cell r="F100">
            <v>0.36197157994279677</v>
          </cell>
          <cell r="G100">
            <v>0.43171128198240638</v>
          </cell>
          <cell r="H100">
            <v>0.52333642814700854</v>
          </cell>
          <cell r="I100">
            <v>0.5839392992566983</v>
          </cell>
          <cell r="J100">
            <v>0.68825252278504001</v>
          </cell>
        </row>
        <row r="101">
          <cell r="A101">
            <v>12.7</v>
          </cell>
          <cell r="B101">
            <v>0.15619544147586351</v>
          </cell>
          <cell r="C101">
            <v>0.17734440242826269</v>
          </cell>
          <cell r="D101">
            <v>0.18063194395873519</v>
          </cell>
          <cell r="E101">
            <v>0.24074805243347019</v>
          </cell>
          <cell r="F101">
            <v>0.27105099865078208</v>
          </cell>
          <cell r="G101">
            <v>0.31366152072197578</v>
          </cell>
          <cell r="H101">
            <v>0.37719484531749597</v>
          </cell>
          <cell r="I101">
            <v>0.44242577569590652</v>
          </cell>
          <cell r="J101">
            <v>0.59140201681037075</v>
          </cell>
        </row>
        <row r="102">
          <cell r="A102">
            <v>12.8</v>
          </cell>
          <cell r="B102">
            <v>0.25397451886219852</v>
          </cell>
          <cell r="C102">
            <v>0.2720488912197857</v>
          </cell>
          <cell r="D102">
            <v>0.27581528053250942</v>
          </cell>
          <cell r="E102">
            <v>0.40494337719388013</v>
          </cell>
          <cell r="F102">
            <v>0.44048989772123792</v>
          </cell>
          <cell r="G102">
            <v>0.47915674368855687</v>
          </cell>
          <cell r="H102">
            <v>0.55579630727310814</v>
          </cell>
          <cell r="I102">
            <v>0.60551290548279235</v>
          </cell>
          <cell r="J102">
            <v>0.68854927302555324</v>
          </cell>
        </row>
        <row r="103">
          <cell r="A103">
            <v>12.9</v>
          </cell>
          <cell r="B103">
            <v>0.25756280871367321</v>
          </cell>
          <cell r="C103">
            <v>0.27722165409081018</v>
          </cell>
          <cell r="D103">
            <v>0.28132993774591331</v>
          </cell>
          <cell r="E103">
            <v>0.42419261824821858</v>
          </cell>
          <cell r="F103">
            <v>0.46782141127269872</v>
          </cell>
          <cell r="G103">
            <v>0.52315807501916356</v>
          </cell>
          <cell r="H103">
            <v>0.60253460856316721</v>
          </cell>
          <cell r="I103">
            <v>0.63756082318810003</v>
          </cell>
          <cell r="J103">
            <v>0.69395460349736648</v>
          </cell>
        </row>
        <row r="104">
          <cell r="A104">
            <v>13.1</v>
          </cell>
          <cell r="B104">
            <v>0.13698044933284051</v>
          </cell>
          <cell r="C104">
            <v>0.16054638204998081</v>
          </cell>
          <cell r="D104">
            <v>0.16572533684172</v>
          </cell>
          <cell r="E104">
            <v>0.258380663626398</v>
          </cell>
          <cell r="F104">
            <v>0.27920751430093588</v>
          </cell>
          <cell r="G104">
            <v>0.30171311950350871</v>
          </cell>
          <cell r="H104">
            <v>0.32603279574497251</v>
          </cell>
          <cell r="I104">
            <v>0.3363009740988448</v>
          </cell>
          <cell r="J104">
            <v>0.35231276676401468</v>
          </cell>
        </row>
        <row r="105">
          <cell r="A105">
            <v>13.4</v>
          </cell>
          <cell r="B105">
            <v>0.25719700222532299</v>
          </cell>
          <cell r="C105">
            <v>0.26770994417224109</v>
          </cell>
          <cell r="D105">
            <v>0.26986354665008178</v>
          </cell>
          <cell r="E105">
            <v>0.35436817470312543</v>
          </cell>
          <cell r="F105">
            <v>0.38853584359278631</v>
          </cell>
          <cell r="G105">
            <v>0.42611344199718348</v>
          </cell>
          <cell r="H105">
            <v>0.46732539209687007</v>
          </cell>
          <cell r="I105">
            <v>0.4849054182178677</v>
          </cell>
          <cell r="J105">
            <v>0.55230625343261042</v>
          </cell>
        </row>
        <row r="106">
          <cell r="A106">
            <v>13.5</v>
          </cell>
          <cell r="B106">
            <v>0.20515685666324221</v>
          </cell>
          <cell r="C106">
            <v>0.27729101231928571</v>
          </cell>
          <cell r="D106">
            <v>0.2882468456621517</v>
          </cell>
          <cell r="E106">
            <v>0.67143089089750285</v>
          </cell>
          <cell r="F106">
            <v>1.4936819229907781</v>
          </cell>
          <cell r="G106">
            <v>3.0027306232693429</v>
          </cell>
          <cell r="H106">
            <v>4.9687423998699369</v>
          </cell>
          <cell r="I106">
            <v>5.8822849267304944</v>
          </cell>
          <cell r="J106">
            <v>7.5769674252110564</v>
          </cell>
        </row>
        <row r="107">
          <cell r="A107">
            <v>13.6</v>
          </cell>
          <cell r="B107">
            <v>0.1566490442856871</v>
          </cell>
          <cell r="C107">
            <v>0.18546564692944681</v>
          </cell>
          <cell r="D107">
            <v>0.1898146675222456</v>
          </cell>
          <cell r="E107">
            <v>0.34254797529664199</v>
          </cell>
          <cell r="F107">
            <v>0.42382245368696309</v>
          </cell>
          <cell r="G107">
            <v>0.57612508016952102</v>
          </cell>
          <cell r="H107">
            <v>1.408655553446754</v>
          </cell>
          <cell r="I107">
            <v>2.123116686654916</v>
          </cell>
          <cell r="J107">
            <v>3.239358977014994</v>
          </cell>
        </row>
        <row r="108">
          <cell r="A108">
            <v>13.7</v>
          </cell>
          <cell r="B108">
            <v>0.29661233822899968</v>
          </cell>
          <cell r="C108">
            <v>0.33157489328963702</v>
          </cell>
          <cell r="D108">
            <v>0.33904717002505819</v>
          </cell>
          <cell r="E108">
            <v>0.50525861180902065</v>
          </cell>
          <cell r="F108">
            <v>0.60586531001490318</v>
          </cell>
          <cell r="G108">
            <v>0.77677888458155953</v>
          </cell>
          <cell r="H108">
            <v>1.91818466785127</v>
          </cell>
          <cell r="I108">
            <v>3.0035157330350128</v>
          </cell>
          <cell r="J108">
            <v>5.7654013905586554</v>
          </cell>
        </row>
        <row r="109">
          <cell r="A109">
            <v>13.8</v>
          </cell>
          <cell r="B109">
            <v>0.30932962405398368</v>
          </cell>
          <cell r="C109">
            <v>0.36382325599875598</v>
          </cell>
          <cell r="D109">
            <v>0.3687197555686077</v>
          </cell>
          <cell r="E109">
            <v>0.6065092869090678</v>
          </cell>
          <cell r="F109">
            <v>0.79685824061624677</v>
          </cell>
          <cell r="G109">
            <v>3.5758078920932759</v>
          </cell>
          <cell r="H109">
            <v>7.0997871250889419</v>
          </cell>
          <cell r="I109">
            <v>8.8706002067144638</v>
          </cell>
          <cell r="J109">
            <v>11.87312327021805</v>
          </cell>
        </row>
        <row r="110">
          <cell r="A110">
            <v>13.9</v>
          </cell>
          <cell r="B110">
            <v>0.25756441150418868</v>
          </cell>
          <cell r="C110">
            <v>0.28373127504058221</v>
          </cell>
          <cell r="D110">
            <v>0.28927538525848379</v>
          </cell>
          <cell r="E110">
            <v>0.43332178278065758</v>
          </cell>
          <cell r="F110">
            <v>0.47182374251206421</v>
          </cell>
          <cell r="G110">
            <v>0.52195116181202839</v>
          </cell>
          <cell r="H110">
            <v>0.59730336659088623</v>
          </cell>
          <cell r="I110">
            <v>0.63040696120014628</v>
          </cell>
          <cell r="J110">
            <v>0.68353389712214407</v>
          </cell>
        </row>
        <row r="111">
          <cell r="A111">
            <v>14.1</v>
          </cell>
          <cell r="B111">
            <v>0.27942450433433291</v>
          </cell>
          <cell r="C111">
            <v>0.30430371754217539</v>
          </cell>
          <cell r="D111">
            <v>0.30953931111090111</v>
          </cell>
          <cell r="E111">
            <v>0.49327707138584581</v>
          </cell>
          <cell r="F111">
            <v>0.58080905863007626</v>
          </cell>
          <cell r="G111">
            <v>0.68688059128610779</v>
          </cell>
          <cell r="H111">
            <v>0.97296694442992171</v>
          </cell>
          <cell r="I111">
            <v>1.138394360710437</v>
          </cell>
          <cell r="J111">
            <v>1.742992953148077</v>
          </cell>
        </row>
        <row r="112">
          <cell r="A112">
            <v>14.2</v>
          </cell>
          <cell r="B112">
            <v>0.20018317323158161</v>
          </cell>
          <cell r="C112">
            <v>0.22071794877127809</v>
          </cell>
          <cell r="D112">
            <v>0.22507106597330831</v>
          </cell>
          <cell r="E112">
            <v>0.33119921023098159</v>
          </cell>
          <cell r="F112">
            <v>0.37922334059841201</v>
          </cell>
          <cell r="G112">
            <v>0.47475471712942052</v>
          </cell>
          <cell r="H112">
            <v>0.63631677436305223</v>
          </cell>
          <cell r="I112">
            <v>0.73143293053014224</v>
          </cell>
          <cell r="J112">
            <v>1.0426972092008551</v>
          </cell>
        </row>
        <row r="113">
          <cell r="A113">
            <v>14.3</v>
          </cell>
          <cell r="B113">
            <v>0.25463664008950032</v>
          </cell>
          <cell r="C113">
            <v>0.2659506475081746</v>
          </cell>
          <cell r="D113">
            <v>0.26827307261739891</v>
          </cell>
          <cell r="E113">
            <v>0.36639407787141498</v>
          </cell>
          <cell r="F113">
            <v>0.43740624354827051</v>
          </cell>
          <cell r="G113">
            <v>0.5448838622294172</v>
          </cell>
          <cell r="H113">
            <v>0.82598400091509083</v>
          </cell>
          <cell r="I113">
            <v>1.0568708545920791</v>
          </cell>
          <cell r="J113">
            <v>1.698576799283436</v>
          </cell>
        </row>
        <row r="114">
          <cell r="A114">
            <v>14.4</v>
          </cell>
          <cell r="B114">
            <v>0.26325396206289742</v>
          </cell>
          <cell r="C114">
            <v>0.28971966749089462</v>
          </cell>
          <cell r="D114">
            <v>0.29532389691394378</v>
          </cell>
          <cell r="E114">
            <v>0.88678492106849272</v>
          </cell>
          <cell r="F114">
            <v>1.5167094319098351</v>
          </cell>
          <cell r="G114">
            <v>2.561340204609154</v>
          </cell>
          <cell r="H114">
            <v>4.0376981389768103</v>
          </cell>
          <cell r="I114">
            <v>4.8033100139570273</v>
          </cell>
          <cell r="J114">
            <v>6.2323347587497784</v>
          </cell>
        </row>
        <row r="115">
          <cell r="A115">
            <v>14.6</v>
          </cell>
          <cell r="B115">
            <v>0.22169878334867241</v>
          </cell>
          <cell r="C115">
            <v>0.25196380783651751</v>
          </cell>
          <cell r="D115">
            <v>0.25458730434266169</v>
          </cell>
          <cell r="E115">
            <v>0.36397958657592472</v>
          </cell>
          <cell r="F115">
            <v>0.41504001882982811</v>
          </cell>
          <cell r="G115">
            <v>0.47326340152961233</v>
          </cell>
          <cell r="H115">
            <v>0.56759463186034476</v>
          </cell>
          <cell r="I115">
            <v>0.61933642498824659</v>
          </cell>
          <cell r="J115">
            <v>0.70592593570481377</v>
          </cell>
        </row>
        <row r="116">
          <cell r="A116">
            <v>14.7</v>
          </cell>
          <cell r="B116">
            <v>0.45505388358133048</v>
          </cell>
          <cell r="C116">
            <v>0.52460955121737385</v>
          </cell>
          <cell r="D116">
            <v>0.53380454945646416</v>
          </cell>
          <cell r="E116">
            <v>1.0695421597859069</v>
          </cell>
          <cell r="F116">
            <v>1.375242275834035</v>
          </cell>
          <cell r="G116">
            <v>2.09130062650972</v>
          </cell>
          <cell r="H116">
            <v>3.3060813749569649</v>
          </cell>
          <cell r="I116">
            <v>3.970748381334289</v>
          </cell>
          <cell r="J116">
            <v>6.1633339027757774</v>
          </cell>
        </row>
        <row r="117">
          <cell r="A117">
            <v>14.8</v>
          </cell>
          <cell r="B117">
            <v>0.38738698629311658</v>
          </cell>
          <cell r="C117">
            <v>0.46614553678174331</v>
          </cell>
          <cell r="D117">
            <v>0.48372310392299511</v>
          </cell>
          <cell r="E117">
            <v>9.7250691603920405</v>
          </cell>
          <cell r="F117">
            <v>15.51359740817421</v>
          </cell>
          <cell r="G117">
            <v>19.032696882768281</v>
          </cell>
          <cell r="H117">
            <v>23.327490089966769</v>
          </cell>
          <cell r="I117">
            <v>26.603385863728189</v>
          </cell>
          <cell r="J117">
            <v>32.39964589387521</v>
          </cell>
        </row>
        <row r="118">
          <cell r="A118">
            <v>14.9</v>
          </cell>
          <cell r="B118">
            <v>0.23223575504701191</v>
          </cell>
          <cell r="C118">
            <v>0.26328492542219212</v>
          </cell>
          <cell r="D118">
            <v>0.26698474333901279</v>
          </cell>
          <cell r="E118">
            <v>0.49042019634035261</v>
          </cell>
          <cell r="F118">
            <v>0.9924192543481597</v>
          </cell>
          <cell r="G118">
            <v>2.4291964607335079</v>
          </cell>
          <cell r="H118">
            <v>4.2557451655648801</v>
          </cell>
          <cell r="I118">
            <v>4.9093849848095346</v>
          </cell>
          <cell r="J118">
            <v>6.0828107290087603</v>
          </cell>
        </row>
        <row r="119">
          <cell r="A119">
            <v>15.1</v>
          </cell>
          <cell r="B119">
            <v>0.30441901678682892</v>
          </cell>
          <cell r="C119">
            <v>0.34397511656138391</v>
          </cell>
          <cell r="D119">
            <v>0.3524829187405783</v>
          </cell>
          <cell r="E119">
            <v>0.5944597339606672</v>
          </cell>
          <cell r="F119">
            <v>0.69845873323989227</v>
          </cell>
          <cell r="G119">
            <v>0.93450694884805807</v>
          </cell>
          <cell r="H119">
            <v>1.291143305713546</v>
          </cell>
          <cell r="I119">
            <v>1.5755472970326361</v>
          </cell>
          <cell r="J119">
            <v>2.390181959472351</v>
          </cell>
        </row>
        <row r="120">
          <cell r="A120">
            <v>15.2</v>
          </cell>
          <cell r="B120">
            <v>0.29932409072447619</v>
          </cell>
          <cell r="C120">
            <v>0.33680877747136578</v>
          </cell>
          <cell r="D120">
            <v>0.34485120416276621</v>
          </cell>
          <cell r="E120">
            <v>0.60268950920583542</v>
          </cell>
          <cell r="F120">
            <v>0.7174209217877483</v>
          </cell>
          <cell r="G120">
            <v>0.98771459658260574</v>
          </cell>
          <cell r="H120">
            <v>1.4376965025733759</v>
          </cell>
          <cell r="I120">
            <v>1.85755568761903</v>
          </cell>
          <cell r="J120">
            <v>2.8804741409941461</v>
          </cell>
        </row>
        <row r="121">
          <cell r="A121">
            <v>15.3</v>
          </cell>
          <cell r="B121">
            <v>0.25116801584456139</v>
          </cell>
          <cell r="C121">
            <v>0.25836773565726578</v>
          </cell>
          <cell r="D121">
            <v>0.25983225827273909</v>
          </cell>
          <cell r="E121">
            <v>0.31488783928113001</v>
          </cell>
          <cell r="F121">
            <v>0.33319906754328682</v>
          </cell>
          <cell r="G121">
            <v>0.35257512282840597</v>
          </cell>
          <cell r="H121">
            <v>0.42673864670416761</v>
          </cell>
          <cell r="I121">
            <v>0.46403159857895521</v>
          </cell>
          <cell r="J121">
            <v>0.55513895408905245</v>
          </cell>
        </row>
        <row r="122">
          <cell r="A122">
            <v>15.4</v>
          </cell>
          <cell r="B122">
            <v>0.29194130822407782</v>
          </cell>
          <cell r="C122">
            <v>0.32368037604274241</v>
          </cell>
          <cell r="D122">
            <v>0.33043080925957752</v>
          </cell>
          <cell r="E122">
            <v>0.54267181715641488</v>
          </cell>
          <cell r="F122">
            <v>0.64193400363067377</v>
          </cell>
          <cell r="G122">
            <v>0.82288021867380479</v>
          </cell>
          <cell r="H122">
            <v>1.195881363968718</v>
          </cell>
          <cell r="I122">
            <v>1.6065759501228649</v>
          </cell>
          <cell r="J122">
            <v>3.4677239846357151</v>
          </cell>
        </row>
        <row r="123">
          <cell r="A123">
            <v>15.5</v>
          </cell>
          <cell r="B123">
            <v>0.21916602945494529</v>
          </cell>
          <cell r="C123">
            <v>0.26244333687408172</v>
          </cell>
          <cell r="D123">
            <v>0.26666046809389238</v>
          </cell>
          <cell r="E123">
            <v>0.4746147454755103</v>
          </cell>
          <cell r="F123">
            <v>0.61651673745903923</v>
          </cell>
          <cell r="G123">
            <v>1.020980753284614</v>
          </cell>
          <cell r="H123">
            <v>2.3382242839670262</v>
          </cell>
          <cell r="I123">
            <v>3.0599133273028398</v>
          </cell>
          <cell r="J123">
            <v>4.6449951277597767</v>
          </cell>
        </row>
        <row r="124">
          <cell r="A124">
            <v>15.6</v>
          </cell>
          <cell r="B124">
            <v>0.29544739167192902</v>
          </cell>
          <cell r="C124">
            <v>0.34027544257309478</v>
          </cell>
          <cell r="D124">
            <v>0.35002631589736288</v>
          </cell>
          <cell r="E124">
            <v>0.78474173546022452</v>
          </cell>
          <cell r="F124">
            <v>1.1364185614808939</v>
          </cell>
          <cell r="G124">
            <v>1.8702207421901711</v>
          </cell>
          <cell r="H124">
            <v>3.4394898947051811</v>
          </cell>
          <cell r="I124">
            <v>4.6076583991852393</v>
          </cell>
          <cell r="J124">
            <v>8.00629984159632</v>
          </cell>
        </row>
        <row r="125">
          <cell r="A125">
            <v>15.7</v>
          </cell>
          <cell r="B125">
            <v>0.2942972870462528</v>
          </cell>
          <cell r="C125">
            <v>0.32482755013375392</v>
          </cell>
          <cell r="D125">
            <v>0.33130361621128712</v>
          </cell>
          <cell r="E125">
            <v>0.46348412543831602</v>
          </cell>
          <cell r="F125">
            <v>0.51159289924733087</v>
          </cell>
          <cell r="G125">
            <v>0.60815236411180473</v>
          </cell>
          <cell r="H125">
            <v>0.76292814665976971</v>
          </cell>
          <cell r="I125">
            <v>1.004797531315309</v>
          </cell>
          <cell r="J125">
            <v>1.943096866229745</v>
          </cell>
        </row>
        <row r="126">
          <cell r="A126">
            <v>15.8</v>
          </cell>
          <cell r="B126">
            <v>0.41916445836018212</v>
          </cell>
          <cell r="C126">
            <v>0.49071560532389502</v>
          </cell>
          <cell r="D126">
            <v>0.50854166180560989</v>
          </cell>
          <cell r="E126">
            <v>11.335241994327641</v>
          </cell>
          <cell r="F126">
            <v>15.37706899651652</v>
          </cell>
          <cell r="G126">
            <v>20.342319645701139</v>
          </cell>
          <cell r="H126">
            <v>30.056769368572439</v>
          </cell>
          <cell r="I126">
            <v>33.304665112887683</v>
          </cell>
          <cell r="J126">
            <v>37.283816521186608</v>
          </cell>
        </row>
        <row r="127">
          <cell r="A127">
            <v>15.9</v>
          </cell>
          <cell r="B127">
            <v>0.28466488949670282</v>
          </cell>
          <cell r="C127">
            <v>0.33072225575654629</v>
          </cell>
          <cell r="D127">
            <v>0.34079194787965073</v>
          </cell>
          <cell r="E127">
            <v>0.83251146598955394</v>
          </cell>
          <cell r="F127">
            <v>1.288073935705405</v>
          </cell>
          <cell r="G127">
            <v>2.2380010817186351</v>
          </cell>
          <cell r="H127">
            <v>3.8642068649093022</v>
          </cell>
          <cell r="I127">
            <v>4.827583736870265</v>
          </cell>
          <cell r="J127">
            <v>6.7489778360225872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Rijkswaterstaat">
  <a:themeElements>
    <a:clrScheme name="Rijkswaterstaat">
      <a:dk1>
        <a:sysClr val="windowText" lastClr="000000"/>
      </a:dk1>
      <a:lt1>
        <a:sysClr val="window" lastClr="FFFFFF"/>
      </a:lt1>
      <a:dk2>
        <a:srgbClr val="007BC7"/>
      </a:dk2>
      <a:lt2>
        <a:srgbClr val="F9E11E"/>
      </a:lt2>
      <a:accent1>
        <a:srgbClr val="F9E11E"/>
      </a:accent1>
      <a:accent2>
        <a:srgbClr val="007BC7"/>
      </a:accent2>
      <a:accent3>
        <a:srgbClr val="D52B1E"/>
      </a:accent3>
      <a:accent4>
        <a:srgbClr val="8FCAE7"/>
      </a:accent4>
      <a:accent5>
        <a:srgbClr val="39870C"/>
      </a:accent5>
      <a:accent6>
        <a:srgbClr val="FFB612"/>
      </a:accent6>
      <a:hlink>
        <a:srgbClr val="007BC7"/>
      </a:hlink>
      <a:folHlink>
        <a:srgbClr val="A90061"/>
      </a:folHlink>
    </a:clrScheme>
    <a:fontScheme name="Rijkswaterstaa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Rijkshuisstijl Geel">
      <a:srgbClr val="F9E11E"/>
    </a:custClr>
    <a:custClr name="Rijkshuisstijl Donkergeel">
      <a:srgbClr val="FFB612"/>
    </a:custClr>
    <a:custClr name="Rijkshuisstijl Oranje">
      <a:srgbClr val="E17000"/>
    </a:custClr>
    <a:custClr name="Rijkshuisstijl Rood">
      <a:srgbClr val="D52B1E"/>
    </a:custClr>
    <a:custClr name="Rijkshuisstijl Robijnrood">
      <a:srgbClr val="CA005D"/>
    </a:custClr>
    <a:custClr name="Rijkshuisstijl Roze">
      <a:srgbClr val="F092CD"/>
    </a:custClr>
    <a:custClr name="Rijkshuisstijl Violet">
      <a:srgbClr val="A90061"/>
    </a:custClr>
    <a:custClr name="Rijkshuisstijl Paars">
      <a:srgbClr val="42145F"/>
    </a:custClr>
    <a:custClr name="Rijkshuisstijl Lichtblauw">
      <a:srgbClr val="8FCAE7"/>
    </a:custClr>
    <a:custClr name="Rijkshuisstijl Hemelblauw">
      <a:srgbClr val="007BC7"/>
    </a:custClr>
    <a:custClr name="Rijkshuisstijl Mintgroen">
      <a:srgbClr val="76D2B6"/>
    </a:custClr>
    <a:custClr name="Rijkshuisstijl Groen">
      <a:srgbClr val="39870C"/>
    </a:custClr>
    <a:custClr name="Rijkshuisstijl Mosgroen">
      <a:srgbClr val="777C00"/>
    </a:custClr>
    <a:custClr name="Rijkshuisstijl Donkergroen">
      <a:srgbClr val="275937"/>
    </a:custClr>
    <a:custClr name="Rijkshuisstijl Donkerbruin">
      <a:srgbClr val="673327"/>
    </a:custClr>
    <a:custClr name="Rijkshuisstijl Bruin">
      <a:srgbClr val="94710A"/>
    </a:custClr>
  </a:custClr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E0680-EE74-408A-A44D-62A699876057}">
  <dimension ref="A1:O136"/>
  <sheetViews>
    <sheetView zoomScale="85" zoomScaleNormal="85" workbookViewId="0">
      <selection activeCell="E18" sqref="E18"/>
    </sheetView>
  </sheetViews>
  <sheetFormatPr defaultRowHeight="11.25" x14ac:dyDescent="0.15"/>
  <cols>
    <col min="13" max="13" width="10.75" bestFit="1" customWidth="1"/>
  </cols>
  <sheetData>
    <row r="1" spans="1:15" x14ac:dyDescent="0.15">
      <c r="A1" t="s">
        <v>174</v>
      </c>
      <c r="B1" t="s">
        <v>173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42</v>
      </c>
      <c r="J1" t="s">
        <v>9</v>
      </c>
      <c r="K1" t="s">
        <v>10</v>
      </c>
      <c r="L1" t="s">
        <v>178</v>
      </c>
      <c r="M1" t="s">
        <v>179</v>
      </c>
      <c r="N1" t="s">
        <v>180</v>
      </c>
      <c r="O1" t="s">
        <v>183</v>
      </c>
    </row>
    <row r="2" spans="1:15" x14ac:dyDescent="0.15">
      <c r="A2" s="3" t="s">
        <v>175</v>
      </c>
      <c r="B2">
        <v>1.1000000000000001</v>
      </c>
      <c r="C2" s="17">
        <f>VLOOKUP($B2,[1]D_Values!A$2:J$127,2,FALSE)</f>
        <v>0.31851708322697708</v>
      </c>
      <c r="D2" s="17">
        <f>VLOOKUP($B2,[1]D_Values!A$2:J$127,3,FALSE)</f>
        <v>0.36428580803744298</v>
      </c>
      <c r="E2" s="17">
        <f>VLOOKUP($B2,[1]D_Values!A$2:J$127,4,FALSE)</f>
        <v>0.36854647643028521</v>
      </c>
      <c r="F2" s="17">
        <f>VLOOKUP($B2,[1]D_Values!A$2:J$127,5,FALSE)</f>
        <v>0.54872253386366909</v>
      </c>
      <c r="G2" s="17">
        <f>VLOOKUP($B2,[1]D_Values!A$2:J$127,6,FALSE)</f>
        <v>0.61850986439213729</v>
      </c>
      <c r="H2" s="17">
        <f>VLOOKUP($B2,[1]D_Values!A$2:J$127,7,FALSE)</f>
        <v>0.69717284919344358</v>
      </c>
      <c r="I2" s="17">
        <f>VLOOKUP($B2,[1]D_Values!A$2:J$127,8,FALSE)</f>
        <v>0.95702895047162573</v>
      </c>
      <c r="J2" s="17">
        <f>VLOOKUP($B2,[1]D_Values!A$2:J$127,9,FALSE)</f>
        <v>1.101816297044625</v>
      </c>
      <c r="K2" s="17">
        <f>VLOOKUP($B2,[1]D_Values!A$2:J$127,10,FALSE)</f>
        <v>1.6232485119871489</v>
      </c>
      <c r="L2" s="6">
        <v>177042</v>
      </c>
      <c r="M2" s="6">
        <v>434079</v>
      </c>
      <c r="N2" s="7">
        <v>45107</v>
      </c>
      <c r="O2" s="7"/>
    </row>
    <row r="3" spans="1:15" x14ac:dyDescent="0.15">
      <c r="A3" s="3" t="s">
        <v>175</v>
      </c>
      <c r="B3">
        <v>1.2</v>
      </c>
      <c r="C3" s="17">
        <f>VLOOKUP($B3,[1]D_Values!A$2:J$127,2,FALSE)</f>
        <v>0.25350563469790388</v>
      </c>
      <c r="D3" s="17">
        <f>VLOOKUP($B3,[1]D_Values!A$2:J$127,3,FALSE)</f>
        <v>0.29109598087762167</v>
      </c>
      <c r="E3" s="17">
        <f>VLOOKUP($B3,[1]D_Values!A$2:J$127,4,FALSE)</f>
        <v>0.29925810926552732</v>
      </c>
      <c r="F3" s="17">
        <f>VLOOKUP($B3,[1]D_Values!A$2:J$127,5,FALSE)</f>
        <v>0.69344302134470603</v>
      </c>
      <c r="G3" s="17">
        <f>VLOOKUP($B3,[1]D_Values!A$2:J$127,6,FALSE)</f>
        <v>1.0136700084623129</v>
      </c>
      <c r="H3" s="17">
        <f>VLOOKUP($B3,[1]D_Values!A$2:J$127,7,FALSE)</f>
        <v>1.5202318141322479</v>
      </c>
      <c r="I3" s="17">
        <f>VLOOKUP($B3,[1]D_Values!A$2:J$127,8,FALSE)</f>
        <v>2.325474638883934</v>
      </c>
      <c r="J3" s="17">
        <f>VLOOKUP($B3,[1]D_Values!A$2:J$127,9,FALSE)</f>
        <v>2.7171003093865029</v>
      </c>
      <c r="K3" s="17">
        <f>VLOOKUP($B3,[1]D_Values!A$2:J$127,10,FALSE)</f>
        <v>3.431600863648681</v>
      </c>
      <c r="L3" s="8">
        <v>176983</v>
      </c>
      <c r="M3" s="8">
        <v>434100</v>
      </c>
      <c r="N3" s="9">
        <v>45107</v>
      </c>
      <c r="O3" s="9"/>
    </row>
    <row r="4" spans="1:15" x14ac:dyDescent="0.15">
      <c r="A4" s="3" t="s">
        <v>175</v>
      </c>
      <c r="B4">
        <v>1.3</v>
      </c>
      <c r="C4" s="17">
        <f>VLOOKUP($B4,[1]D_Values!A$2:J$127,2,FALSE)</f>
        <v>0.13556344551940461</v>
      </c>
      <c r="D4" s="17">
        <f>VLOOKUP($B4,[1]D_Values!A$2:J$127,3,FALSE)</f>
        <v>0.1773735673894814</v>
      </c>
      <c r="E4" s="17">
        <f>VLOOKUP($B4,[1]D_Values!A$2:J$127,4,FALSE)</f>
        <v>0.1840340605004972</v>
      </c>
      <c r="F4" s="17">
        <f>VLOOKUP($B4,[1]D_Values!A$2:J$127,5,FALSE)</f>
        <v>0.33588279831074158</v>
      </c>
      <c r="G4" s="17">
        <f>VLOOKUP($B4,[1]D_Values!A$2:J$127,6,FALSE)</f>
        <v>0.38891337299396739</v>
      </c>
      <c r="H4" s="17">
        <f>VLOOKUP($B4,[1]D_Values!A$2:J$127,7,FALSE)</f>
        <v>0.45896364809966589</v>
      </c>
      <c r="I4" s="17">
        <f>VLOOKUP($B4,[1]D_Values!A$2:J$127,8,FALSE)</f>
        <v>0.57725618731553419</v>
      </c>
      <c r="J4" s="17">
        <f>VLOOKUP($B4,[1]D_Values!A$2:J$127,9,FALSE)</f>
        <v>0.65021021595157236</v>
      </c>
      <c r="K4" s="17">
        <f>VLOOKUP($B4,[1]D_Values!A$2:J$127,10,FALSE)</f>
        <v>0.96969233147610445</v>
      </c>
      <c r="L4" s="8">
        <v>176935</v>
      </c>
      <c r="M4" s="8">
        <v>434110</v>
      </c>
      <c r="N4" s="9">
        <v>45107</v>
      </c>
      <c r="O4" s="9"/>
    </row>
    <row r="5" spans="1:15" x14ac:dyDescent="0.15">
      <c r="A5" s="3" t="s">
        <v>175</v>
      </c>
      <c r="B5">
        <v>1.4</v>
      </c>
      <c r="C5" s="17">
        <f>VLOOKUP($B5,[1]D_Values!A$2:J$127,2,FALSE)</f>
        <v>0.19403285911588589</v>
      </c>
      <c r="D5" s="17">
        <f>VLOOKUP($B5,[1]D_Values!A$2:J$127,3,FALSE)</f>
        <v>0.22973859551373299</v>
      </c>
      <c r="E5" s="17">
        <f>VLOOKUP($B5,[1]D_Values!A$2:J$127,4,FALSE)</f>
        <v>0.23763242363050199</v>
      </c>
      <c r="F5" s="17">
        <f>VLOOKUP($B5,[1]D_Values!A$2:J$127,5,FALSE)</f>
        <v>0.43061790876198841</v>
      </c>
      <c r="G5" s="17">
        <f>VLOOKUP($B5,[1]D_Values!A$2:J$127,6,FALSE)</f>
        <v>0.50649991718975529</v>
      </c>
      <c r="H5" s="17">
        <f>VLOOKUP($B5,[1]D_Values!A$2:J$127,7,FALSE)</f>
        <v>0.59740949170828062</v>
      </c>
      <c r="I5" s="17">
        <f>VLOOKUP($B5,[1]D_Values!A$2:J$127,8,FALSE)</f>
        <v>0.70463604962335624</v>
      </c>
      <c r="J5" s="17">
        <f>VLOOKUP($B5,[1]D_Values!A$2:J$127,9,FALSE)</f>
        <v>0.81575245764963134</v>
      </c>
      <c r="K5" s="17">
        <f>VLOOKUP($B5,[1]D_Values!A$2:J$127,10,FALSE)</f>
        <v>1.0321533698746901</v>
      </c>
      <c r="L5" s="8">
        <v>176929</v>
      </c>
      <c r="M5" s="8">
        <v>434097</v>
      </c>
      <c r="N5" s="9">
        <v>45107</v>
      </c>
      <c r="O5" s="9"/>
    </row>
    <row r="6" spans="1:15" x14ac:dyDescent="0.15">
      <c r="A6" s="3" t="s">
        <v>175</v>
      </c>
      <c r="B6">
        <v>1.5</v>
      </c>
      <c r="C6" s="17">
        <f>VLOOKUP($B6,[1]D_Values!A$2:J$127,2,FALSE)</f>
        <v>0.17975683182488281</v>
      </c>
      <c r="D6" s="17">
        <f>VLOOKUP($B6,[1]D_Values!A$2:J$127,3,FALSE)</f>
        <v>0.2185353767912146</v>
      </c>
      <c r="E6" s="17">
        <f>VLOOKUP($B6,[1]D_Values!A$2:J$127,4,FALSE)</f>
        <v>0.22722243482165699</v>
      </c>
      <c r="F6" s="17">
        <f>VLOOKUP($B6,[1]D_Values!A$2:J$127,5,FALSE)</f>
        <v>0.50988575179899276</v>
      </c>
      <c r="G6" s="17">
        <f>VLOOKUP($B6,[1]D_Values!A$2:J$127,6,FALSE)</f>
        <v>0.59705347901528738</v>
      </c>
      <c r="H6" s="17">
        <f>VLOOKUP($B6,[1]D_Values!A$2:J$127,7,FALSE)</f>
        <v>0.69912300068503797</v>
      </c>
      <c r="I6" s="17">
        <f>VLOOKUP($B6,[1]D_Values!A$2:J$127,8,FALSE)</f>
        <v>0.92064652415892489</v>
      </c>
      <c r="J6" s="17">
        <f>VLOOKUP($B6,[1]D_Values!A$2:J$127,9,FALSE)</f>
        <v>1.0330481189364631</v>
      </c>
      <c r="K6" s="17">
        <f>VLOOKUP($B6,[1]D_Values!A$2:J$127,10,FALSE)</f>
        <v>1.263553759893681</v>
      </c>
      <c r="L6" s="8">
        <v>176982</v>
      </c>
      <c r="M6" s="8">
        <v>434076</v>
      </c>
      <c r="N6" s="9">
        <v>45107</v>
      </c>
      <c r="O6" s="9"/>
    </row>
    <row r="7" spans="1:15" x14ac:dyDescent="0.15">
      <c r="A7" s="3" t="s">
        <v>175</v>
      </c>
      <c r="B7">
        <v>1.6</v>
      </c>
      <c r="C7" s="17">
        <f>VLOOKUP($B7,[1]D_Values!A$2:J$127,2,FALSE)</f>
        <v>0.29576639820393341</v>
      </c>
      <c r="D7" s="17">
        <f>VLOOKUP($B7,[1]D_Values!A$2:J$127,3,FALSE)</f>
        <v>0.33097008762944458</v>
      </c>
      <c r="E7" s="17">
        <f>VLOOKUP($B7,[1]D_Values!A$2:J$127,4,FALSE)</f>
        <v>0.33849848354460499</v>
      </c>
      <c r="F7" s="17">
        <f>VLOOKUP($B7,[1]D_Values!A$2:J$127,5,FALSE)</f>
        <v>0.46800640717207642</v>
      </c>
      <c r="G7" s="17">
        <f>VLOOKUP($B7,[1]D_Values!A$2:J$127,6,FALSE)</f>
        <v>0.51544843793335271</v>
      </c>
      <c r="H7" s="17">
        <f>VLOOKUP($B7,[1]D_Values!A$2:J$127,7,FALSE)</f>
        <v>0.58602909153791238</v>
      </c>
      <c r="I7" s="17">
        <f>VLOOKUP($B7,[1]D_Values!A$2:J$127,8,FALSE)</f>
        <v>0.66627439498256125</v>
      </c>
      <c r="J7" s="17">
        <f>VLOOKUP($B7,[1]D_Values!A$2:J$127,9,FALSE)</f>
        <v>0.7013692200775391</v>
      </c>
      <c r="K7" s="17">
        <f>VLOOKUP($B7,[1]D_Values!A$2:J$127,10,FALSE)</f>
        <v>0.90385898139108711</v>
      </c>
      <c r="L7" s="8">
        <v>177030</v>
      </c>
      <c r="M7" s="8">
        <v>434058</v>
      </c>
      <c r="N7" s="9">
        <v>45107</v>
      </c>
      <c r="O7" s="9"/>
    </row>
    <row r="8" spans="1:15" x14ac:dyDescent="0.15">
      <c r="A8" s="3" t="s">
        <v>175</v>
      </c>
      <c r="B8">
        <v>1.7</v>
      </c>
      <c r="C8" s="17">
        <f>VLOOKUP($B8,[1]D_Values!A$2:J$127,2,FALSE)</f>
        <v>0.27334379293731192</v>
      </c>
      <c r="D8" s="17">
        <f>VLOOKUP($B8,[1]D_Values!A$2:J$127,3,FALSE)</f>
        <v>0.29574819221641852</v>
      </c>
      <c r="E8" s="17">
        <f>VLOOKUP($B8,[1]D_Values!A$2:J$127,4,FALSE)</f>
        <v>0.30044478845150879</v>
      </c>
      <c r="F8" s="17">
        <f>VLOOKUP($B8,[1]D_Values!A$2:J$127,5,FALSE)</f>
        <v>0.47342578015269632</v>
      </c>
      <c r="G8" s="17">
        <f>VLOOKUP($B8,[1]D_Values!A$2:J$127,6,FALSE)</f>
        <v>0.55244362677395586</v>
      </c>
      <c r="H8" s="17">
        <f>VLOOKUP($B8,[1]D_Values!A$2:J$127,7,FALSE)</f>
        <v>0.66101746004868811</v>
      </c>
      <c r="I8" s="17">
        <f>VLOOKUP($B8,[1]D_Values!A$2:J$127,8,FALSE)</f>
        <v>0.97294365652306525</v>
      </c>
      <c r="J8" s="17">
        <f>VLOOKUP($B8,[1]D_Values!A$2:J$127,9,FALSE)</f>
        <v>1.2140341740698239</v>
      </c>
      <c r="K8" s="17">
        <f>VLOOKUP($B8,[1]D_Values!A$2:J$127,10,FALSE)</f>
        <v>2.6735941611217728</v>
      </c>
      <c r="L8" s="8">
        <v>177033</v>
      </c>
      <c r="M8" s="8">
        <v>434044</v>
      </c>
      <c r="N8" s="9">
        <v>45107</v>
      </c>
      <c r="O8" s="9"/>
    </row>
    <row r="9" spans="1:15" x14ac:dyDescent="0.15">
      <c r="A9" s="3" t="s">
        <v>175</v>
      </c>
      <c r="B9">
        <v>1.8</v>
      </c>
      <c r="C9" s="17">
        <f>VLOOKUP($B9,[1]D_Values!A$2:J$127,2,FALSE)</f>
        <v>0.196351326548828</v>
      </c>
      <c r="D9" s="17">
        <f>VLOOKUP($B9,[1]D_Values!A$2:J$127,3,FALSE)</f>
        <v>0.22866457309245131</v>
      </c>
      <c r="E9" s="17">
        <f>VLOOKUP($B9,[1]D_Values!A$2:J$127,4,FALSE)</f>
        <v>0.23573924797295381</v>
      </c>
      <c r="F9" s="17">
        <f>VLOOKUP($B9,[1]D_Values!A$2:J$127,5,FALSE)</f>
        <v>0.30713459907456381</v>
      </c>
      <c r="G9" s="17">
        <f>VLOOKUP($B9,[1]D_Values!A$2:J$127,6,FALSE)</f>
        <v>0.32749123081742959</v>
      </c>
      <c r="H9" s="17">
        <f>VLOOKUP($B9,[1]D_Values!A$2:J$127,7,FALSE)</f>
        <v>0.34919708357662949</v>
      </c>
      <c r="I9" s="17">
        <f>VLOOKUP($B9,[1]D_Values!A$2:J$127,8,FALSE)</f>
        <v>0.40496930618096499</v>
      </c>
      <c r="J9" s="17">
        <f>VLOOKUP($B9,[1]D_Values!A$2:J$127,9,FALSE)</f>
        <v>0.43471564042659361</v>
      </c>
      <c r="K9" s="17">
        <f>VLOOKUP($B9,[1]D_Values!A$2:J$127,10,FALSE)</f>
        <v>0.48348165755610822</v>
      </c>
      <c r="L9" s="8"/>
      <c r="M9" s="8"/>
      <c r="N9" s="9">
        <v>45107</v>
      </c>
      <c r="O9" s="10" t="s">
        <v>181</v>
      </c>
    </row>
    <row r="10" spans="1:15" x14ac:dyDescent="0.15">
      <c r="A10" s="4" t="s">
        <v>175</v>
      </c>
      <c r="B10">
        <v>1.9</v>
      </c>
      <c r="C10" s="17">
        <f>VLOOKUP($B10,[1]D_Values!A$2:J$127,2,FALSE)</f>
        <v>0.19070142014805161</v>
      </c>
      <c r="D10" s="17">
        <f>VLOOKUP($B10,[1]D_Values!A$2:J$127,3,FALSE)</f>
        <v>0.21444176284804359</v>
      </c>
      <c r="E10" s="17">
        <f>VLOOKUP($B10,[1]D_Values!A$2:J$127,4,FALSE)</f>
        <v>0.21953332594861091</v>
      </c>
      <c r="F10" s="17">
        <f>VLOOKUP($B10,[1]D_Values!A$2:J$127,5,FALSE)</f>
        <v>0.37366823610930999</v>
      </c>
      <c r="G10" s="17">
        <f>VLOOKUP($B10,[1]D_Values!A$2:J$127,6,FALSE)</f>
        <v>0.68215588954832695</v>
      </c>
      <c r="H10" s="17">
        <f>VLOOKUP($B10,[1]D_Values!A$2:J$127,7,FALSE)</f>
        <v>2.8553550195792079</v>
      </c>
      <c r="I10" s="17">
        <f>VLOOKUP($B10,[1]D_Values!A$2:J$127,8,FALSE)</f>
        <v>7.0464660264933716</v>
      </c>
      <c r="J10" s="17">
        <f>VLOOKUP($B10,[1]D_Values!A$2:J$127,9,FALSE)</f>
        <v>9.8213953795114612</v>
      </c>
      <c r="K10" s="17">
        <f>VLOOKUP($B10,[1]D_Values!A$2:J$127,10,FALSE)</f>
        <v>17.380526948597531</v>
      </c>
      <c r="L10" s="8">
        <v>176915</v>
      </c>
      <c r="M10" s="8">
        <v>434084</v>
      </c>
      <c r="N10" s="9">
        <v>45107</v>
      </c>
      <c r="O10" s="9"/>
    </row>
    <row r="11" spans="1:15" x14ac:dyDescent="0.15">
      <c r="A11" s="3" t="s">
        <v>175</v>
      </c>
      <c r="B11">
        <v>2.1</v>
      </c>
      <c r="C11" s="17">
        <f>VLOOKUP($B11,[1]D_Values!A$2:J$127,2,FALSE)</f>
        <v>0.2334783468180533</v>
      </c>
      <c r="D11" s="17">
        <f>VLOOKUP($B11,[1]D_Values!A$2:J$127,3,FALSE)</f>
        <v>0.36490324532794161</v>
      </c>
      <c r="E11" s="17">
        <f>VLOOKUP($B11,[1]D_Values!A$2:J$127,4,FALSE)</f>
        <v>0.38647412614424981</v>
      </c>
      <c r="F11" s="17">
        <f>VLOOKUP($B11,[1]D_Values!A$2:J$127,5,FALSE)</f>
        <v>1.5066751162856269</v>
      </c>
      <c r="G11" s="17">
        <f>VLOOKUP($B11,[1]D_Values!A$2:J$127,6,FALSE)</f>
        <v>2.890576500120642</v>
      </c>
      <c r="H11" s="17">
        <f>VLOOKUP($B11,[1]D_Values!A$2:J$127,7,FALSE)</f>
        <v>4.8919291602797363</v>
      </c>
      <c r="I11" s="17">
        <f>VLOOKUP($B11,[1]D_Values!A$2:J$127,8,FALSE)</f>
        <v>7.43759338211271</v>
      </c>
      <c r="J11" s="17">
        <f>VLOOKUP($B11,[1]D_Values!A$2:J$127,9,FALSE)</f>
        <v>8.884250058867222</v>
      </c>
      <c r="K11" s="17">
        <f>VLOOKUP($B11,[1]D_Values!A$2:J$127,10,FALSE)</f>
        <v>11.7352590004069</v>
      </c>
      <c r="L11" s="6">
        <v>176858</v>
      </c>
      <c r="M11" s="6">
        <v>434153</v>
      </c>
      <c r="N11" s="7">
        <v>45107</v>
      </c>
      <c r="O11" s="7"/>
    </row>
    <row r="12" spans="1:15" x14ac:dyDescent="0.15">
      <c r="A12" s="3" t="s">
        <v>175</v>
      </c>
      <c r="B12">
        <v>2.2000000000000002</v>
      </c>
      <c r="C12" s="17">
        <f>VLOOKUP($B12,[1]D_Values!A$2:J$127,2,FALSE)</f>
        <v>0.30244397197571388</v>
      </c>
      <c r="D12" s="17">
        <f>VLOOKUP($B12,[1]D_Values!A$2:J$127,3,FALSE)</f>
        <v>0.33949899505767861</v>
      </c>
      <c r="E12" s="17">
        <f>VLOOKUP($B12,[1]D_Values!A$2:J$127,4,FALSE)</f>
        <v>0.34743791096990839</v>
      </c>
      <c r="F12" s="17">
        <f>VLOOKUP($B12,[1]D_Values!A$2:J$127,5,FALSE)</f>
        <v>0.50687299187336832</v>
      </c>
      <c r="G12" s="17">
        <f>VLOOKUP($B12,[1]D_Values!A$2:J$127,6,FALSE)</f>
        <v>0.5728894943983307</v>
      </c>
      <c r="H12" s="17">
        <f>VLOOKUP($B12,[1]D_Values!A$2:J$127,7,FALSE)</f>
        <v>0.64750416387142917</v>
      </c>
      <c r="I12" s="17">
        <f>VLOOKUP($B12,[1]D_Values!A$2:J$127,8,FALSE)</f>
        <v>0.77514245139143878</v>
      </c>
      <c r="J12" s="17">
        <f>VLOOKUP($B12,[1]D_Values!A$2:J$127,9,FALSE)</f>
        <v>0.8933338873371961</v>
      </c>
      <c r="K12" s="17">
        <f>VLOOKUP($B12,[1]D_Values!A$2:J$127,10,FALSE)</f>
        <v>1.1052543643143149</v>
      </c>
      <c r="L12" s="8">
        <v>176796</v>
      </c>
      <c r="M12" s="8">
        <v>434161</v>
      </c>
      <c r="N12" s="9">
        <v>45107</v>
      </c>
      <c r="O12" s="9"/>
    </row>
    <row r="13" spans="1:15" x14ac:dyDescent="0.15">
      <c r="A13" s="3" t="s">
        <v>175</v>
      </c>
      <c r="B13">
        <v>2.2999999999999998</v>
      </c>
      <c r="C13" s="17">
        <f>VLOOKUP($B13,[1]D_Values!A$2:J$127,2,FALSE)</f>
        <v>0.38432109318045871</v>
      </c>
      <c r="D13" s="17">
        <f>VLOOKUP($B13,[1]D_Values!A$2:J$127,3,FALSE)</f>
        <v>0.43764535684124589</v>
      </c>
      <c r="E13" s="17">
        <f>VLOOKUP($B13,[1]D_Values!A$2:J$127,4,FALSE)</f>
        <v>0.44916710820091132</v>
      </c>
      <c r="F13" s="17">
        <f>VLOOKUP($B13,[1]D_Values!A$2:J$127,5,FALSE)</f>
        <v>0.99864550644434746</v>
      </c>
      <c r="G13" s="17">
        <f>VLOOKUP($B13,[1]D_Values!A$2:J$127,6,FALSE)</f>
        <v>1.378464258269023</v>
      </c>
      <c r="H13" s="17">
        <f>VLOOKUP($B13,[1]D_Values!A$2:J$127,7,FALSE)</f>
        <v>2.3521816651177341</v>
      </c>
      <c r="I13" s="17">
        <f>VLOOKUP($B13,[1]D_Values!A$2:J$127,8,FALSE)</f>
        <v>3.9213634608793249</v>
      </c>
      <c r="J13" s="17">
        <f>VLOOKUP($B13,[1]D_Values!A$2:J$127,9,FALSE)</f>
        <v>4.8065696824372717</v>
      </c>
      <c r="K13" s="17">
        <f>VLOOKUP($B13,[1]D_Values!A$2:J$127,10,FALSE)</f>
        <v>6.5218348984167429</v>
      </c>
      <c r="L13" s="8">
        <v>176737</v>
      </c>
      <c r="M13" s="8">
        <v>434170</v>
      </c>
      <c r="N13" s="9">
        <v>45107</v>
      </c>
      <c r="O13" s="9"/>
    </row>
    <row r="14" spans="1:15" x14ac:dyDescent="0.15">
      <c r="A14" s="3" t="s">
        <v>175</v>
      </c>
      <c r="B14">
        <v>2.4</v>
      </c>
      <c r="C14" s="17">
        <f>VLOOKUP($B14,[1]D_Values!A$2:J$127,2,FALSE)</f>
        <v>0.29319669383983388</v>
      </c>
      <c r="D14" s="17">
        <f>VLOOKUP($B14,[1]D_Values!A$2:J$127,3,FALSE)</f>
        <v>0.32707019624220718</v>
      </c>
      <c r="E14" s="17">
        <f>VLOOKUP($B14,[1]D_Values!A$2:J$127,4,FALSE)</f>
        <v>0.33430075088197381</v>
      </c>
      <c r="F14" s="17">
        <f>VLOOKUP($B14,[1]D_Values!A$2:J$127,5,FALSE)</f>
        <v>4.1249997662024791</v>
      </c>
      <c r="G14" s="17">
        <f>VLOOKUP($B14,[1]D_Values!A$2:J$127,6,FALSE)</f>
        <v>5.7529554778818648</v>
      </c>
      <c r="H14" s="17">
        <f>VLOOKUP($B14,[1]D_Values!A$2:J$127,7,FALSE)</f>
        <v>8.0404138962703851</v>
      </c>
      <c r="I14" s="17">
        <f>VLOOKUP($B14,[1]D_Values!A$2:J$127,8,FALSE)</f>
        <v>14.275448937475479</v>
      </c>
      <c r="J14" s="17">
        <f>VLOOKUP($B14,[1]D_Values!A$2:J$127,9,FALSE)</f>
        <v>17.960330439852122</v>
      </c>
      <c r="K14" s="17">
        <f>VLOOKUP($B14,[1]D_Values!A$2:J$127,10,FALSE)</f>
        <v>25.345516411909951</v>
      </c>
      <c r="L14" s="8">
        <v>176731</v>
      </c>
      <c r="M14" s="8">
        <v>434156</v>
      </c>
      <c r="N14" s="9">
        <v>45107</v>
      </c>
      <c r="O14" s="9"/>
    </row>
    <row r="15" spans="1:15" x14ac:dyDescent="0.15">
      <c r="A15" s="3" t="s">
        <v>175</v>
      </c>
      <c r="B15">
        <v>2.5</v>
      </c>
      <c r="C15" s="17">
        <f>VLOOKUP($B15,[1]D_Values!A$2:J$127,2,FALSE)</f>
        <v>0.27183611647311412</v>
      </c>
      <c r="D15" s="17">
        <f>VLOOKUP($B15,[1]D_Values!A$2:J$127,3,FALSE)</f>
        <v>0.28788407022661228</v>
      </c>
      <c r="E15" s="17">
        <f>VLOOKUP($B15,[1]D_Values!A$2:J$127,4,FALSE)</f>
        <v>0.29120560493257719</v>
      </c>
      <c r="F15" s="17">
        <f>VLOOKUP($B15,[1]D_Values!A$2:J$127,5,FALSE)</f>
        <v>0.40090571797512842</v>
      </c>
      <c r="G15" s="17">
        <f>VLOOKUP($B15,[1]D_Values!A$2:J$127,6,FALSE)</f>
        <v>0.43112779450793981</v>
      </c>
      <c r="H15" s="17">
        <f>VLOOKUP($B15,[1]D_Values!A$2:J$127,7,FALSE)</f>
        <v>0.46362814712663059</v>
      </c>
      <c r="I15" s="17">
        <f>VLOOKUP($B15,[1]D_Values!A$2:J$127,8,FALSE)</f>
        <v>0.49857852253159252</v>
      </c>
      <c r="J15" s="17">
        <f>VLOOKUP($B15,[1]D_Values!A$2:J$127,9,FALSE)</f>
        <v>0.54043951293689962</v>
      </c>
      <c r="K15" s="17">
        <f>VLOOKUP($B15,[1]D_Values!A$2:J$127,10,FALSE)</f>
        <v>0.61505389030216617</v>
      </c>
      <c r="L15" s="8">
        <v>176798</v>
      </c>
      <c r="M15" s="8">
        <v>434138</v>
      </c>
      <c r="N15" s="9">
        <v>45107</v>
      </c>
      <c r="O15" s="9"/>
    </row>
    <row r="16" spans="1:15" x14ac:dyDescent="0.15">
      <c r="A16" s="3" t="s">
        <v>175</v>
      </c>
      <c r="B16">
        <v>2.6</v>
      </c>
      <c r="C16" s="17">
        <f>VLOOKUP($B16,[1]D_Values!A$2:J$127,2,FALSE)</f>
        <v>0.39438996294632922</v>
      </c>
      <c r="D16" s="17">
        <f>VLOOKUP($B16,[1]D_Values!A$2:J$127,3,FALSE)</f>
        <v>0.47972749651452679</v>
      </c>
      <c r="E16" s="17">
        <f>VLOOKUP($B16,[1]D_Values!A$2:J$127,4,FALSE)</f>
        <v>0.49889409453106032</v>
      </c>
      <c r="F16" s="17">
        <f>VLOOKUP($B16,[1]D_Values!A$2:J$127,5,FALSE)</f>
        <v>1.902634121822488</v>
      </c>
      <c r="G16" s="17">
        <f>VLOOKUP($B16,[1]D_Values!A$2:J$127,6,FALSE)</f>
        <v>3.0943941920217699</v>
      </c>
      <c r="H16" s="17">
        <f>VLOOKUP($B16,[1]D_Values!A$2:J$127,7,FALSE)</f>
        <v>4.6584171179539187</v>
      </c>
      <c r="I16" s="17">
        <f>VLOOKUP($B16,[1]D_Values!A$2:J$127,8,FALSE)</f>
        <v>6.4762485459846308</v>
      </c>
      <c r="J16" s="17">
        <f>VLOOKUP($B16,[1]D_Values!A$2:J$127,9,FALSE)</f>
        <v>7.3885218452589108</v>
      </c>
      <c r="K16" s="17">
        <f>VLOOKUP($B16,[1]D_Values!A$2:J$127,10,FALSE)</f>
        <v>10.578125180502379</v>
      </c>
      <c r="L16" s="8">
        <v>176846</v>
      </c>
      <c r="M16" s="8">
        <v>434128</v>
      </c>
      <c r="N16" s="9">
        <v>45107</v>
      </c>
      <c r="O16" s="9"/>
    </row>
    <row r="17" spans="1:15" x14ac:dyDescent="0.15">
      <c r="A17" s="3" t="s">
        <v>175</v>
      </c>
      <c r="B17">
        <v>2.7</v>
      </c>
      <c r="C17" s="17">
        <f>VLOOKUP($B17,[1]D_Values!A$2:J$127,2,FALSE)</f>
        <v>0.62318874532865776</v>
      </c>
      <c r="D17" s="17">
        <f>VLOOKUP($B17,[1]D_Values!A$2:J$127,3,FALSE)</f>
        <v>1.0917724295539251</v>
      </c>
      <c r="E17" s="17">
        <f>VLOOKUP($B17,[1]D_Values!A$2:J$127,4,FALSE)</f>
        <v>1.2598697857075429</v>
      </c>
      <c r="F17" s="17">
        <f>VLOOKUP($B17,[1]D_Values!A$2:J$127,5,FALSE)</f>
        <v>7.8369169783621988</v>
      </c>
      <c r="G17" s="17">
        <f>VLOOKUP($B17,[1]D_Values!A$2:J$127,6,FALSE)</f>
        <v>9.4844344209642362</v>
      </c>
      <c r="H17" s="17">
        <f>VLOOKUP($B17,[1]D_Values!A$2:J$127,7,FALSE)</f>
        <v>11.39872723580838</v>
      </c>
      <c r="I17" s="17">
        <f>VLOOKUP($B17,[1]D_Values!A$2:J$127,8,FALSE)</f>
        <v>13.69939174329283</v>
      </c>
      <c r="J17" s="17">
        <f>VLOOKUP($B17,[1]D_Values!A$2:J$127,9,FALSE)</f>
        <v>14.744812495316429</v>
      </c>
      <c r="K17" s="17">
        <f>VLOOKUP($B17,[1]D_Values!A$2:J$127,10,FALSE)</f>
        <v>18.39075734012556</v>
      </c>
      <c r="L17" s="8">
        <v>176846</v>
      </c>
      <c r="M17" s="8">
        <v>434120</v>
      </c>
      <c r="N17" s="9">
        <v>45107</v>
      </c>
      <c r="O17" s="9"/>
    </row>
    <row r="18" spans="1:15" x14ac:dyDescent="0.15">
      <c r="A18" s="3" t="s">
        <v>175</v>
      </c>
      <c r="B18">
        <v>2.8</v>
      </c>
      <c r="C18" s="17">
        <f>VLOOKUP($B18,[1]D_Values!A$2:J$127,2,FALSE)</f>
        <v>0.2148720074883339</v>
      </c>
      <c r="D18" s="17">
        <f>VLOOKUP($B18,[1]D_Values!A$2:J$127,3,FALSE)</f>
        <v>0.25001043803766798</v>
      </c>
      <c r="E18" s="17">
        <f>VLOOKUP($B18,[1]D_Values!A$2:J$127,4,FALSE)</f>
        <v>0.25176188810879979</v>
      </c>
      <c r="F18" s="17">
        <f>VLOOKUP($B18,[1]D_Values!A$2:J$127,5,FALSE)</f>
        <v>0.31920725116415799</v>
      </c>
      <c r="G18" s="17">
        <f>VLOOKUP($B18,[1]D_Values!A$2:J$127,6,FALSE)</f>
        <v>0.34228763248141031</v>
      </c>
      <c r="H18" s="17">
        <f>VLOOKUP($B18,[1]D_Values!A$2:J$127,7,FALSE)</f>
        <v>0.37794613005796468</v>
      </c>
      <c r="I18" s="17">
        <f>VLOOKUP($B18,[1]D_Values!A$2:J$127,8,FALSE)</f>
        <v>0.43090326299014342</v>
      </c>
      <c r="J18" s="17">
        <f>VLOOKUP($B18,[1]D_Values!A$2:J$127,9,FALSE)</f>
        <v>0.45410860839641121</v>
      </c>
      <c r="K18" s="17">
        <f>VLOOKUP($B18,[1]D_Values!A$2:J$127,10,FALSE)</f>
        <v>0.49128065427492479</v>
      </c>
      <c r="L18" s="8">
        <v>176785</v>
      </c>
      <c r="M18" s="8">
        <v>434139</v>
      </c>
      <c r="N18" s="9">
        <v>45107</v>
      </c>
      <c r="O18" s="9"/>
    </row>
    <row r="19" spans="1:15" x14ac:dyDescent="0.15">
      <c r="A19" s="4" t="s">
        <v>175</v>
      </c>
      <c r="B19">
        <v>2.9</v>
      </c>
      <c r="C19" s="17">
        <f>VLOOKUP($B19,[1]D_Values!A$2:J$127,2,FALSE)</f>
        <v>0.26859288521653002</v>
      </c>
      <c r="D19" s="17">
        <f>VLOOKUP($B19,[1]D_Values!A$2:J$127,3,FALSE)</f>
        <v>0.2813545331439839</v>
      </c>
      <c r="E19" s="17">
        <f>VLOOKUP($B19,[1]D_Values!A$2:J$127,4,FALSE)</f>
        <v>0.28397872130476842</v>
      </c>
      <c r="F19" s="17">
        <f>VLOOKUP($B19,[1]D_Values!A$2:J$127,5,FALSE)</f>
        <v>0.39334701658215732</v>
      </c>
      <c r="G19" s="17">
        <f>VLOOKUP($B19,[1]D_Values!A$2:J$127,6,FALSE)</f>
        <v>0.43603385574519671</v>
      </c>
      <c r="H19" s="17">
        <f>VLOOKUP($B19,[1]D_Values!A$2:J$127,7,FALSE)</f>
        <v>0.48335315978254523</v>
      </c>
      <c r="I19" s="17">
        <f>VLOOKUP($B19,[1]D_Values!A$2:J$127,8,FALSE)</f>
        <v>0.59023121884609031</v>
      </c>
      <c r="J19" s="17">
        <f>VLOOKUP($B19,[1]D_Values!A$2:J$127,9,FALSE)</f>
        <v>0.65155667903464909</v>
      </c>
      <c r="K19" s="17">
        <f>VLOOKUP($B19,[1]D_Values!A$2:J$127,10,FALSE)</f>
        <v>0.94258544094290919</v>
      </c>
      <c r="L19" s="11">
        <v>176733</v>
      </c>
      <c r="M19" s="11">
        <v>434147</v>
      </c>
      <c r="N19" s="12">
        <v>45107</v>
      </c>
      <c r="O19" s="12"/>
    </row>
    <row r="20" spans="1:15" x14ac:dyDescent="0.15">
      <c r="A20" s="3" t="s">
        <v>175</v>
      </c>
      <c r="B20">
        <v>3.1</v>
      </c>
      <c r="C20" s="17">
        <f>VLOOKUP($B20,[1]D_Values!A$2:J$127,2,FALSE)</f>
        <v>0.21402533252737929</v>
      </c>
      <c r="D20" s="17">
        <f>VLOOKUP($B20,[1]D_Values!A$2:J$127,3,FALSE)</f>
        <v>0.26677490788176639</v>
      </c>
      <c r="E20" s="17">
        <f>VLOOKUP($B20,[1]D_Values!A$2:J$127,4,FALSE)</f>
        <v>0.27186551947304072</v>
      </c>
      <c r="F20" s="17">
        <f>VLOOKUP($B20,[1]D_Values!A$2:J$127,5,FALSE)</f>
        <v>0.47230641021993541</v>
      </c>
      <c r="G20" s="17">
        <f>VLOOKUP($B20,[1]D_Values!A$2:J$127,6,FALSE)</f>
        <v>0.55398693315306569</v>
      </c>
      <c r="H20" s="17">
        <f>VLOOKUP($B20,[1]D_Values!A$2:J$127,7,FALSE)</f>
        <v>0.6566399626213304</v>
      </c>
      <c r="I20" s="17">
        <f>VLOOKUP($B20,[1]D_Values!A$2:J$127,8,FALSE)</f>
        <v>0.90531689676937532</v>
      </c>
      <c r="J20" s="17">
        <f>VLOOKUP($B20,[1]D_Values!A$2:J$127,9,FALSE)</f>
        <v>1.0837317716680199</v>
      </c>
      <c r="K20" s="17">
        <f>VLOOKUP($B20,[1]D_Values!A$2:J$127,10,FALSE)</f>
        <v>1.8310707037505489</v>
      </c>
      <c r="L20" s="6">
        <v>176651</v>
      </c>
      <c r="M20" s="6">
        <v>434196</v>
      </c>
      <c r="N20" s="7">
        <v>45107</v>
      </c>
      <c r="O20" s="7"/>
    </row>
    <row r="21" spans="1:15" x14ac:dyDescent="0.15">
      <c r="A21" s="3" t="s">
        <v>175</v>
      </c>
      <c r="B21">
        <v>3.2</v>
      </c>
      <c r="C21" s="17">
        <f>VLOOKUP($B21,[1]D_Values!A$2:J$127,2,FALSE)</f>
        <v>0.27058365420171848</v>
      </c>
      <c r="D21" s="17">
        <f>VLOOKUP($B21,[1]D_Values!A$2:J$127,3,FALSE)</f>
        <v>0.28794115162213102</v>
      </c>
      <c r="E21" s="17">
        <f>VLOOKUP($B21,[1]D_Values!A$2:J$127,4,FALSE)</f>
        <v>0.29154404376279858</v>
      </c>
      <c r="F21" s="17">
        <f>VLOOKUP($B21,[1]D_Values!A$2:J$127,5,FALSE)</f>
        <v>0.45272385121151759</v>
      </c>
      <c r="G21" s="17">
        <f>VLOOKUP($B21,[1]D_Values!A$2:J$127,6,FALSE)</f>
        <v>0.53497755992578722</v>
      </c>
      <c r="H21" s="17">
        <f>VLOOKUP($B21,[1]D_Values!A$2:J$127,7,FALSE)</f>
        <v>0.69522083916058308</v>
      </c>
      <c r="I21" s="17">
        <f>VLOOKUP($B21,[1]D_Values!A$2:J$127,8,FALSE)</f>
        <v>1.32840289331978</v>
      </c>
      <c r="J21" s="17">
        <f>VLOOKUP($B21,[1]D_Values!A$2:J$127,9,FALSE)</f>
        <v>2.06102956586748</v>
      </c>
      <c r="K21" s="17">
        <f>VLOOKUP($B21,[1]D_Values!A$2:J$127,10,FALSE)</f>
        <v>4.1200463009439723</v>
      </c>
      <c r="L21" s="8">
        <v>176599</v>
      </c>
      <c r="M21" s="8">
        <v>434215</v>
      </c>
      <c r="N21" s="9">
        <v>45107</v>
      </c>
      <c r="O21" s="9"/>
    </row>
    <row r="22" spans="1:15" x14ac:dyDescent="0.15">
      <c r="A22" s="3" t="s">
        <v>175</v>
      </c>
      <c r="B22">
        <v>3.3</v>
      </c>
      <c r="C22" s="17">
        <f>VLOOKUP($B22,[1]D_Values!A$2:J$127,2,FALSE)</f>
        <v>0.26902590707591351</v>
      </c>
      <c r="D22" s="17">
        <f>VLOOKUP($B22,[1]D_Values!A$2:J$127,3,FALSE)</f>
        <v>0.2889699696702292</v>
      </c>
      <c r="E22" s="17">
        <f>VLOOKUP($B22,[1]D_Values!A$2:J$127,4,FALSE)</f>
        <v>0.29313281185169909</v>
      </c>
      <c r="F22" s="17">
        <f>VLOOKUP($B22,[1]D_Values!A$2:J$127,5,FALSE)</f>
        <v>0.43870364828225439</v>
      </c>
      <c r="G22" s="17">
        <f>VLOOKUP($B22,[1]D_Values!A$2:J$127,6,FALSE)</f>
        <v>0.48615887503839478</v>
      </c>
      <c r="H22" s="17">
        <f>VLOOKUP($B22,[1]D_Values!A$2:J$127,7,FALSE)</f>
        <v>0.57171730640418661</v>
      </c>
      <c r="I22" s="17">
        <f>VLOOKUP($B22,[1]D_Values!A$2:J$127,8,FALSE)</f>
        <v>0.68752221637082966</v>
      </c>
      <c r="J22" s="17">
        <f>VLOOKUP($B22,[1]D_Values!A$2:J$127,9,FALSE)</f>
        <v>0.86906598174358574</v>
      </c>
      <c r="K22" s="17">
        <f>VLOOKUP($B22,[1]D_Values!A$2:J$127,10,FALSE)</f>
        <v>2.0218329486450388</v>
      </c>
      <c r="L22" s="8">
        <v>176551</v>
      </c>
      <c r="M22" s="8">
        <v>434223</v>
      </c>
      <c r="N22" s="9">
        <v>45107</v>
      </c>
      <c r="O22" s="9"/>
    </row>
    <row r="23" spans="1:15" x14ac:dyDescent="0.15">
      <c r="A23" s="3" t="s">
        <v>175</v>
      </c>
      <c r="B23">
        <v>3.4</v>
      </c>
      <c r="C23" s="17">
        <f>VLOOKUP($B23,[1]D_Values!A$2:J$127,2,FALSE)</f>
        <v>0.23012957924178229</v>
      </c>
      <c r="D23" s="17">
        <f>VLOOKUP($B23,[1]D_Values!A$2:J$127,3,FALSE)</f>
        <v>0.25861618534726172</v>
      </c>
      <c r="E23" s="17">
        <f>VLOOKUP($B23,[1]D_Values!A$2:J$127,4,FALSE)</f>
        <v>0.26097493568772417</v>
      </c>
      <c r="F23" s="17">
        <f>VLOOKUP($B23,[1]D_Values!A$2:J$127,5,FALSE)</f>
        <v>0.35565370560120008</v>
      </c>
      <c r="G23" s="17">
        <f>VLOOKUP($B23,[1]D_Values!A$2:J$127,6,FALSE)</f>
        <v>0.42007231861669442</v>
      </c>
      <c r="H23" s="17">
        <f>VLOOKUP($B23,[1]D_Values!A$2:J$127,7,FALSE)</f>
        <v>0.49615890426254611</v>
      </c>
      <c r="I23" s="17">
        <f>VLOOKUP($B23,[1]D_Values!A$2:J$127,8,FALSE)</f>
        <v>0.88825567287708829</v>
      </c>
      <c r="J23" s="17">
        <f>VLOOKUP($B23,[1]D_Values!A$2:J$127,9,FALSE)</f>
        <v>1.7090917405454471</v>
      </c>
      <c r="K23" s="17">
        <f>VLOOKUP($B23,[1]D_Values!A$2:J$127,10,FALSE)</f>
        <v>4.1080455072047268</v>
      </c>
      <c r="L23" s="8">
        <v>176549</v>
      </c>
      <c r="M23" s="8">
        <v>434213</v>
      </c>
      <c r="N23" s="9">
        <v>45107</v>
      </c>
      <c r="O23" s="9"/>
    </row>
    <row r="24" spans="1:15" x14ac:dyDescent="0.15">
      <c r="A24" s="3" t="s">
        <v>175</v>
      </c>
      <c r="B24">
        <v>3.5</v>
      </c>
      <c r="C24" s="17">
        <f>VLOOKUP($B24,[1]D_Values!A$2:J$127,2,FALSE)</f>
        <v>0.26531275383828512</v>
      </c>
      <c r="D24" s="17">
        <f>VLOOKUP($B24,[1]D_Values!A$2:J$127,3,FALSE)</f>
        <v>0.28056473318399411</v>
      </c>
      <c r="E24" s="17">
        <f>VLOOKUP($B24,[1]D_Values!A$2:J$127,4,FALSE)</f>
        <v>0.2837187710488519</v>
      </c>
      <c r="F24" s="17">
        <f>VLOOKUP($B24,[1]D_Values!A$2:J$127,5,FALSE)</f>
        <v>0.4103720396170632</v>
      </c>
      <c r="G24" s="17">
        <f>VLOOKUP($B24,[1]D_Values!A$2:J$127,6,FALSE)</f>
        <v>0.45530379683507538</v>
      </c>
      <c r="H24" s="17">
        <f>VLOOKUP($B24,[1]D_Values!A$2:J$127,7,FALSE)</f>
        <v>0.50920297332912001</v>
      </c>
      <c r="I24" s="17">
        <f>VLOOKUP($B24,[1]D_Values!A$2:J$127,8,FALSE)</f>
        <v>0.61252512520189561</v>
      </c>
      <c r="J24" s="17">
        <f>VLOOKUP($B24,[1]D_Values!A$2:J$127,9,FALSE)</f>
        <v>0.6595034905653111</v>
      </c>
      <c r="K24" s="17">
        <f>VLOOKUP($B24,[1]D_Values!A$2:J$127,10,FALSE)</f>
        <v>0.80898416745138524</v>
      </c>
      <c r="L24" s="8">
        <v>176601</v>
      </c>
      <c r="M24" s="8">
        <v>434192</v>
      </c>
      <c r="N24" s="9">
        <v>45107</v>
      </c>
      <c r="O24" s="9"/>
    </row>
    <row r="25" spans="1:15" x14ac:dyDescent="0.15">
      <c r="A25" s="3" t="s">
        <v>175</v>
      </c>
      <c r="B25">
        <v>3.6</v>
      </c>
      <c r="C25" s="17">
        <f>VLOOKUP($B25,[1]D_Values!A$2:J$127,2,FALSE)</f>
        <v>0.24230310342178579</v>
      </c>
      <c r="D25" s="17">
        <f>VLOOKUP($B25,[1]D_Values!A$2:J$127,3,FALSE)</f>
        <v>0.26139325239502947</v>
      </c>
      <c r="E25" s="17">
        <f>VLOOKUP($B25,[1]D_Values!A$2:J$127,4,FALSE)</f>
        <v>0.26413182572566513</v>
      </c>
      <c r="F25" s="17">
        <f>VLOOKUP($B25,[1]D_Values!A$2:J$127,5,FALSE)</f>
        <v>0.39020160030535522</v>
      </c>
      <c r="G25" s="17">
        <f>VLOOKUP($B25,[1]D_Values!A$2:J$127,6,FALSE)</f>
        <v>0.46153647057950098</v>
      </c>
      <c r="H25" s="17">
        <f>VLOOKUP($B25,[1]D_Values!A$2:J$127,7,FALSE)</f>
        <v>0.57458980983929331</v>
      </c>
      <c r="I25" s="17">
        <f>VLOOKUP($B25,[1]D_Values!A$2:J$127,8,FALSE)</f>
        <v>0.82497004741343727</v>
      </c>
      <c r="J25" s="17">
        <f>VLOOKUP($B25,[1]D_Values!A$2:J$127,9,FALSE)</f>
        <v>1.1076929666327231</v>
      </c>
      <c r="K25" s="17">
        <f>VLOOKUP($B25,[1]D_Values!A$2:J$127,10,FALSE)</f>
        <v>3.441601456735186</v>
      </c>
      <c r="L25" s="8">
        <v>176649</v>
      </c>
      <c r="M25" s="8">
        <v>434181</v>
      </c>
      <c r="N25" s="9">
        <v>45107</v>
      </c>
      <c r="O25" s="9"/>
    </row>
    <row r="26" spans="1:15" x14ac:dyDescent="0.15">
      <c r="A26" s="3" t="s">
        <v>175</v>
      </c>
      <c r="B26">
        <v>3.7</v>
      </c>
      <c r="C26" s="17">
        <f>VLOOKUP($B26,[1]D_Values!A$2:J$127,2,FALSE)</f>
        <v>0.26075975269230139</v>
      </c>
      <c r="D26" s="17">
        <f>VLOOKUP($B26,[1]D_Values!A$2:J$127,3,FALSE)</f>
        <v>0.27335504828085022</v>
      </c>
      <c r="E26" s="17">
        <f>VLOOKUP($B26,[1]D_Values!A$2:J$127,4,FALSE)</f>
        <v>0.27594619275046239</v>
      </c>
      <c r="F26" s="17">
        <f>VLOOKUP($B26,[1]D_Values!A$2:J$127,5,FALSE)</f>
        <v>0.39706130621584851</v>
      </c>
      <c r="G26" s="17">
        <f>VLOOKUP($B26,[1]D_Values!A$2:J$127,6,FALSE)</f>
        <v>0.46289865606853248</v>
      </c>
      <c r="H26" s="17">
        <f>VLOOKUP($B26,[1]D_Values!A$2:J$127,7,FALSE)</f>
        <v>0.58752379363534324</v>
      </c>
      <c r="I26" s="17">
        <f>VLOOKUP($B26,[1]D_Values!A$2:J$127,8,FALSE)</f>
        <v>0.92603189308670064</v>
      </c>
      <c r="J26" s="17">
        <f>VLOOKUP($B26,[1]D_Values!A$2:J$127,9,FALSE)</f>
        <v>1.204013365796881</v>
      </c>
      <c r="K26" s="17">
        <f>VLOOKUP($B26,[1]D_Values!A$2:J$127,10,FALSE)</f>
        <v>3.5480916331830552</v>
      </c>
      <c r="L26" s="8">
        <v>176651</v>
      </c>
      <c r="M26" s="8">
        <v>434174</v>
      </c>
      <c r="N26" s="9">
        <v>45107</v>
      </c>
      <c r="O26" s="9"/>
    </row>
    <row r="27" spans="1:15" x14ac:dyDescent="0.15">
      <c r="A27" s="3" t="s">
        <v>175</v>
      </c>
      <c r="B27">
        <v>3.8</v>
      </c>
      <c r="C27" s="17">
        <f>VLOOKUP($B27,[1]D_Values!A$2:J$127,2,FALSE)</f>
        <v>0.27400291433101548</v>
      </c>
      <c r="D27" s="17">
        <f>VLOOKUP($B27,[1]D_Values!A$2:J$127,3,FALSE)</f>
        <v>0.2961188629053691</v>
      </c>
      <c r="E27" s="17">
        <f>VLOOKUP($B27,[1]D_Values!A$2:J$127,4,FALSE)</f>
        <v>0.30075181104256188</v>
      </c>
      <c r="F27" s="17">
        <f>VLOOKUP($B27,[1]D_Values!A$2:J$127,5,FALSE)</f>
        <v>0.4388262727926136</v>
      </c>
      <c r="G27" s="17">
        <f>VLOOKUP($B27,[1]D_Values!A$2:J$127,6,FALSE)</f>
        <v>0.48058998927333157</v>
      </c>
      <c r="H27" s="17">
        <f>VLOOKUP($B27,[1]D_Values!A$2:J$127,7,FALSE)</f>
        <v>0.54219128575337794</v>
      </c>
      <c r="I27" s="17">
        <f>VLOOKUP($B27,[1]D_Values!A$2:J$127,8,FALSE)</f>
        <v>0.62586400075426796</v>
      </c>
      <c r="J27" s="17">
        <f>VLOOKUP($B27,[1]D_Values!A$2:J$127,9,FALSE)</f>
        <v>0.66284341701478344</v>
      </c>
      <c r="K27" s="17">
        <f>VLOOKUP($B27,[1]D_Values!A$2:J$127,10,FALSE)</f>
        <v>0.76935816334948148</v>
      </c>
      <c r="L27" s="8">
        <v>176591</v>
      </c>
      <c r="M27" s="8">
        <v>434189</v>
      </c>
      <c r="N27" s="9">
        <v>45107</v>
      </c>
      <c r="O27" s="9"/>
    </row>
    <row r="28" spans="1:15" x14ac:dyDescent="0.15">
      <c r="A28" s="4" t="s">
        <v>175</v>
      </c>
      <c r="B28">
        <v>3.9</v>
      </c>
      <c r="C28" s="17">
        <f>VLOOKUP($B28,[1]D_Values!A$2:J$127,2,FALSE)</f>
        <v>0.25775329736493702</v>
      </c>
      <c r="D28" s="17">
        <f>VLOOKUP($B28,[1]D_Values!A$2:J$127,3,FALSE)</f>
        <v>0.27655652954510768</v>
      </c>
      <c r="E28" s="17">
        <f>VLOOKUP($B28,[1]D_Values!A$2:J$127,4,FALSE)</f>
        <v>0.28047867948880129</v>
      </c>
      <c r="F28" s="17">
        <f>VLOOKUP($B28,[1]D_Values!A$2:J$127,5,FALSE)</f>
        <v>0.44136190691036109</v>
      </c>
      <c r="G28" s="17">
        <f>VLOOKUP($B28,[1]D_Values!A$2:J$127,6,FALSE)</f>
        <v>0.50112614241546705</v>
      </c>
      <c r="H28" s="17">
        <f>VLOOKUP($B28,[1]D_Values!A$2:J$127,7,FALSE)</f>
        <v>0.61813212069607049</v>
      </c>
      <c r="I28" s="17">
        <f>VLOOKUP($B28,[1]D_Values!A$2:J$127,8,FALSE)</f>
        <v>0.86807027216259514</v>
      </c>
      <c r="J28" s="17">
        <f>VLOOKUP($B28,[1]D_Values!A$2:J$127,9,FALSE)</f>
        <v>1.0998944420536041</v>
      </c>
      <c r="K28" s="17">
        <f>VLOOKUP($B28,[1]D_Values!A$2:J$127,10,FALSE)</f>
        <v>2.319185615307072</v>
      </c>
      <c r="L28" s="8">
        <v>176547</v>
      </c>
      <c r="M28" s="8">
        <v>434199</v>
      </c>
      <c r="N28" s="9">
        <v>45107</v>
      </c>
      <c r="O28" s="9"/>
    </row>
    <row r="29" spans="1:15" x14ac:dyDescent="0.15">
      <c r="A29" s="3" t="s">
        <v>175</v>
      </c>
      <c r="B29">
        <v>4.0999999999999996</v>
      </c>
      <c r="C29" s="17">
        <f>VLOOKUP($B29,[1]D_Values!A$2:J$127,2,FALSE)</f>
        <v>0.36590053263235089</v>
      </c>
      <c r="D29" s="17">
        <f>VLOOKUP($B29,[1]D_Values!A$2:J$127,3,FALSE)</f>
        <v>0.40630790818889018</v>
      </c>
      <c r="E29" s="17">
        <f>VLOOKUP($B29,[1]D_Values!A$2:J$127,4,FALSE)</f>
        <v>0.4149098279293143</v>
      </c>
      <c r="F29" s="17">
        <f>VLOOKUP($B29,[1]D_Values!A$2:J$127,5,FALSE)</f>
        <v>0.64633542044048942</v>
      </c>
      <c r="G29" s="17">
        <f>VLOOKUP($B29,[1]D_Values!A$2:J$127,6,FALSE)</f>
        <v>0.72080089157284655</v>
      </c>
      <c r="H29" s="17">
        <f>VLOOKUP($B29,[1]D_Values!A$2:J$127,7,FALSE)</f>
        <v>0.86731006908606534</v>
      </c>
      <c r="I29" s="17">
        <f>VLOOKUP($B29,[1]D_Values!A$2:J$127,8,FALSE)</f>
        <v>1.0435985370337919</v>
      </c>
      <c r="J29" s="17">
        <f>VLOOKUP($B29,[1]D_Values!A$2:J$127,9,FALSE)</f>
        <v>1.12376911208249</v>
      </c>
      <c r="K29" s="17">
        <f>VLOOKUP($B29,[1]D_Values!A$2:J$127,10,FALSE)</f>
        <v>1.342176448278348</v>
      </c>
      <c r="L29" s="6">
        <v>176462</v>
      </c>
      <c r="M29" s="6">
        <v>434257</v>
      </c>
      <c r="N29" s="7">
        <v>45107</v>
      </c>
      <c r="O29" s="7"/>
    </row>
    <row r="30" spans="1:15" x14ac:dyDescent="0.15">
      <c r="A30" s="3" t="s">
        <v>175</v>
      </c>
      <c r="B30">
        <v>4.2</v>
      </c>
      <c r="C30" s="17">
        <f>VLOOKUP($B30,[1]D_Values!A$2:J$127,2,FALSE)</f>
        <v>0.40055702032341672</v>
      </c>
      <c r="D30" s="17">
        <f>VLOOKUP($B30,[1]D_Values!A$2:J$127,3,FALSE)</f>
        <v>0.85132288201336481</v>
      </c>
      <c r="E30" s="17">
        <f>VLOOKUP($B30,[1]D_Values!A$2:J$127,4,FALSE)</f>
        <v>1.1534817654597309</v>
      </c>
      <c r="F30" s="17">
        <f>VLOOKUP($B30,[1]D_Values!A$2:J$127,5,FALSE)</f>
        <v>8.5898429513915069</v>
      </c>
      <c r="G30" s="17">
        <f>VLOOKUP($B30,[1]D_Values!A$2:J$127,6,FALSE)</f>
        <v>10.257733125972489</v>
      </c>
      <c r="H30" s="17">
        <f>VLOOKUP($B30,[1]D_Values!A$2:J$127,7,FALSE)</f>
        <v>12.24947760734416</v>
      </c>
      <c r="I30" s="17">
        <f>VLOOKUP($B30,[1]D_Values!A$2:J$127,8,FALSE)</f>
        <v>14.62795920015715</v>
      </c>
      <c r="J30" s="17">
        <f>VLOOKUP($B30,[1]D_Values!A$2:J$127,9,FALSE)</f>
        <v>15.703997202869539</v>
      </c>
      <c r="K30" s="17">
        <f>VLOOKUP($B30,[1]D_Values!A$2:J$127,10,FALSE)</f>
        <v>22.53044081156586</v>
      </c>
      <c r="L30" s="8">
        <v>176403</v>
      </c>
      <c r="M30" s="8">
        <v>434237</v>
      </c>
      <c r="N30" s="9">
        <v>45107</v>
      </c>
      <c r="O30" s="9"/>
    </row>
    <row r="31" spans="1:15" x14ac:dyDescent="0.15">
      <c r="A31" s="3" t="s">
        <v>175</v>
      </c>
      <c r="B31">
        <v>4.3</v>
      </c>
      <c r="C31" s="17">
        <f>VLOOKUP($B31,[1]D_Values!A$2:J$127,2,FALSE)</f>
        <v>0.3490147511020088</v>
      </c>
      <c r="D31" s="17">
        <f>VLOOKUP($B31,[1]D_Values!A$2:J$127,3,FALSE)</f>
        <v>0.39334884641249329</v>
      </c>
      <c r="E31" s="17">
        <f>VLOOKUP($B31,[1]D_Values!A$2:J$127,4,FALSE)</f>
        <v>0.40236992644780051</v>
      </c>
      <c r="F31" s="17">
        <f>VLOOKUP($B31,[1]D_Values!A$2:J$127,5,FALSE)</f>
        <v>0.77347752435052286</v>
      </c>
      <c r="G31" s="17">
        <f>VLOOKUP($B31,[1]D_Values!A$2:J$127,6,FALSE)</f>
        <v>1.0621784082941499</v>
      </c>
      <c r="H31" s="17">
        <f>VLOOKUP($B31,[1]D_Values!A$2:J$127,7,FALSE)</f>
        <v>1.628025661570063</v>
      </c>
      <c r="I31" s="17">
        <f>VLOOKUP($B31,[1]D_Values!A$2:J$127,8,FALSE)</f>
        <v>2.858810082065657</v>
      </c>
      <c r="J31" s="17">
        <f>VLOOKUP($B31,[1]D_Values!A$2:J$127,9,FALSE)</f>
        <v>3.562685933657173</v>
      </c>
      <c r="K31" s="17">
        <f>VLOOKUP($B31,[1]D_Values!A$2:J$127,10,FALSE)</f>
        <v>5.0917070119465677</v>
      </c>
      <c r="L31" s="8">
        <v>176355</v>
      </c>
      <c r="M31" s="8">
        <v>434248</v>
      </c>
      <c r="N31" s="9">
        <v>45107</v>
      </c>
      <c r="O31" s="9"/>
    </row>
    <row r="32" spans="1:15" ht="15" x14ac:dyDescent="0.2">
      <c r="A32" s="3" t="s">
        <v>175</v>
      </c>
      <c r="B32">
        <v>4.4000000000000004</v>
      </c>
      <c r="C32" s="17">
        <f>VLOOKUP($B32,[1]D_Values!A$2:J$127,2,FALSE)</f>
        <v>0.25282130399455421</v>
      </c>
      <c r="D32" s="17">
        <f>VLOOKUP($B32,[1]D_Values!A$2:J$127,3,FALSE)</f>
        <v>0.26458777499359148</v>
      </c>
      <c r="E32" s="17">
        <f>VLOOKUP($B32,[1]D_Values!A$2:J$127,4,FALSE)</f>
        <v>0.26700598459427283</v>
      </c>
      <c r="F32" s="17">
        <f>VLOOKUP($B32,[1]D_Values!A$2:J$127,5,FALSE)</f>
        <v>0.37142379171896828</v>
      </c>
      <c r="G32" s="17">
        <f>VLOOKUP($B32,[1]D_Values!A$2:J$127,6,FALSE)</f>
        <v>0.43938878752861632</v>
      </c>
      <c r="H32" s="17">
        <f>VLOOKUP($B32,[1]D_Values!A$2:J$127,7,FALSE)</f>
        <v>0.55117345311108679</v>
      </c>
      <c r="I32" s="17">
        <f>VLOOKUP($B32,[1]D_Values!A$2:J$127,8,FALSE)</f>
        <v>1.111183195325649</v>
      </c>
      <c r="J32" s="17">
        <f>VLOOKUP($B32,[1]D_Values!A$2:J$127,9,FALSE)</f>
        <v>2.2095666365887161</v>
      </c>
      <c r="K32" s="17">
        <f>VLOOKUP($B32,[1]D_Values!A$2:J$127,10,FALSE)</f>
        <v>5.85135395806756</v>
      </c>
      <c r="L32" s="8">
        <v>176405</v>
      </c>
      <c r="M32" s="8">
        <v>434229</v>
      </c>
      <c r="N32" s="9">
        <v>45107</v>
      </c>
      <c r="O32" s="13" t="s">
        <v>182</v>
      </c>
    </row>
    <row r="33" spans="1:15" ht="15" x14ac:dyDescent="0.2">
      <c r="A33" s="3" t="s">
        <v>175</v>
      </c>
      <c r="B33">
        <v>4.5</v>
      </c>
      <c r="C33" s="17">
        <f>VLOOKUP($B33,[1]D_Values!A$2:J$127,2,FALSE)</f>
        <v>0.25245447711357838</v>
      </c>
      <c r="D33" s="17">
        <f>VLOOKUP($B33,[1]D_Values!A$2:J$127,3,FALSE)</f>
        <v>0.26649326937399043</v>
      </c>
      <c r="E33" s="17">
        <f>VLOOKUP($B33,[1]D_Values!A$2:J$127,4,FALSE)</f>
        <v>0.26939335464368558</v>
      </c>
      <c r="F33" s="17">
        <f>VLOOKUP($B33,[1]D_Values!A$2:J$127,5,FALSE)</f>
        <v>0.41456648866424001</v>
      </c>
      <c r="G33" s="17">
        <f>VLOOKUP($B33,[1]D_Values!A$2:J$127,6,FALSE)</f>
        <v>0.49750700053202768</v>
      </c>
      <c r="H33" s="17">
        <f>VLOOKUP($B33,[1]D_Values!A$2:J$127,7,FALSE)</f>
        <v>0.71975809323359108</v>
      </c>
      <c r="I33" s="17">
        <f>VLOOKUP($B33,[1]D_Values!A$2:J$127,8,FALSE)</f>
        <v>1.567524662058335</v>
      </c>
      <c r="J33" s="17">
        <f>VLOOKUP($B33,[1]D_Values!A$2:J$127,9,FALSE)</f>
        <v>2.602733002139582</v>
      </c>
      <c r="K33" s="17">
        <f>VLOOKUP($B33,[1]D_Values!A$2:J$127,10,FALSE)</f>
        <v>5.4846689018932429</v>
      </c>
      <c r="L33" s="8">
        <v>176434</v>
      </c>
      <c r="M33" s="8">
        <v>434235</v>
      </c>
      <c r="N33" s="9">
        <v>45107</v>
      </c>
      <c r="O33" s="13" t="s">
        <v>182</v>
      </c>
    </row>
    <row r="34" spans="1:15" x14ac:dyDescent="0.15">
      <c r="A34" s="3" t="s">
        <v>175</v>
      </c>
      <c r="B34">
        <v>4.5999999999999996</v>
      </c>
      <c r="C34" s="17">
        <f>VLOOKUP($B34,[1]D_Values!A$2:J$127,2,FALSE)</f>
        <v>0.39699720242550351</v>
      </c>
      <c r="D34" s="17">
        <f>VLOOKUP($B34,[1]D_Values!A$2:J$127,3,FALSE)</f>
        <v>0.50365455582668828</v>
      </c>
      <c r="E34" s="17">
        <f>VLOOKUP($B34,[1]D_Values!A$2:J$127,4,FALSE)</f>
        <v>0.51923845861603579</v>
      </c>
      <c r="F34" s="17">
        <f>VLOOKUP($B34,[1]D_Values!A$2:J$127,5,FALSE)</f>
        <v>1.6736153939909231</v>
      </c>
      <c r="G34" s="17">
        <f>VLOOKUP($B34,[1]D_Values!A$2:J$127,6,FALSE)</f>
        <v>2.5980705966062798</v>
      </c>
      <c r="H34" s="17">
        <f>VLOOKUP($B34,[1]D_Values!A$2:J$127,7,FALSE)</f>
        <v>3.9363185198439989</v>
      </c>
      <c r="I34" s="17">
        <f>VLOOKUP($B34,[1]D_Values!A$2:J$127,8,FALSE)</f>
        <v>6.1216232816350544</v>
      </c>
      <c r="J34" s="17">
        <f>VLOOKUP($B34,[1]D_Values!A$2:J$127,9,FALSE)</f>
        <v>7.3073405861976459</v>
      </c>
      <c r="K34" s="17">
        <f>VLOOKUP($B34,[1]D_Values!A$2:J$127,10,FALSE)</f>
        <v>10.223078470002459</v>
      </c>
      <c r="L34" s="8">
        <v>176434</v>
      </c>
      <c r="M34" s="8">
        <v>434234</v>
      </c>
      <c r="N34" s="9">
        <v>45107</v>
      </c>
      <c r="O34" s="9"/>
    </row>
    <row r="35" spans="1:15" x14ac:dyDescent="0.15">
      <c r="A35" s="3" t="s">
        <v>175</v>
      </c>
      <c r="B35">
        <v>4.7</v>
      </c>
      <c r="C35" s="17">
        <f>VLOOKUP($B35,[1]D_Values!A$2:J$127,2,FALSE)</f>
        <v>0.36831006177025333</v>
      </c>
      <c r="D35" s="17">
        <f>VLOOKUP($B35,[1]D_Values!A$2:J$127,3,FALSE)</f>
        <v>0.42433972294476979</v>
      </c>
      <c r="E35" s="17">
        <f>VLOOKUP($B35,[1]D_Values!A$2:J$127,4,FALSE)</f>
        <v>0.43652961208931379</v>
      </c>
      <c r="F35" s="17">
        <f>VLOOKUP($B35,[1]D_Values!A$2:J$127,5,FALSE)</f>
        <v>3.3095816767462409</v>
      </c>
      <c r="G35" s="17">
        <f>VLOOKUP($B35,[1]D_Values!A$2:J$127,6,FALSE)</f>
        <v>5.7363286229256536</v>
      </c>
      <c r="H35" s="17">
        <f>VLOOKUP($B35,[1]D_Values!A$2:J$127,7,FALSE)</f>
        <v>8.8897313653657086</v>
      </c>
      <c r="I35" s="17">
        <f>VLOOKUP($B35,[1]D_Values!A$2:J$127,8,FALSE)</f>
        <v>13.193519790510679</v>
      </c>
      <c r="J35" s="17">
        <f>VLOOKUP($B35,[1]D_Values!A$2:J$127,9,FALSE)</f>
        <v>15.45074720786671</v>
      </c>
      <c r="K35" s="17">
        <f>VLOOKUP($B35,[1]D_Values!A$2:J$127,10,FALSE)</f>
        <v>22.703921157364309</v>
      </c>
      <c r="L35" s="8"/>
      <c r="M35" s="8"/>
      <c r="N35" s="9">
        <v>45107</v>
      </c>
      <c r="O35" s="10" t="s">
        <v>181</v>
      </c>
    </row>
    <row r="36" spans="1:15" x14ac:dyDescent="0.15">
      <c r="A36" s="3" t="s">
        <v>175</v>
      </c>
      <c r="B36">
        <v>4.8</v>
      </c>
      <c r="C36" s="17">
        <f>VLOOKUP($B36,[1]D_Values!A$2:J$127,2,FALSE)</f>
        <v>0.25709757111995613</v>
      </c>
      <c r="D36" s="17">
        <f>VLOOKUP($B36,[1]D_Values!A$2:J$127,3,FALSE)</f>
        <v>0.27465002479494738</v>
      </c>
      <c r="E36" s="17">
        <f>VLOOKUP($B36,[1]D_Values!A$2:J$127,4,FALSE)</f>
        <v>0.27830177504394471</v>
      </c>
      <c r="F36" s="17">
        <f>VLOOKUP($B36,[1]D_Values!A$2:J$127,5,FALSE)</f>
        <v>0.52152422999711789</v>
      </c>
      <c r="G36" s="17">
        <f>VLOOKUP($B36,[1]D_Values!A$2:J$127,6,FALSE)</f>
        <v>0.80472846021200672</v>
      </c>
      <c r="H36" s="17">
        <f>VLOOKUP($B36,[1]D_Values!A$2:J$127,7,FALSE)</f>
        <v>1.4499838117148069</v>
      </c>
      <c r="I36" s="17">
        <f>VLOOKUP($B36,[1]D_Values!A$2:J$127,8,FALSE)</f>
        <v>2.9492535432459199</v>
      </c>
      <c r="J36" s="17">
        <f>VLOOKUP($B36,[1]D_Values!A$2:J$127,9,FALSE)</f>
        <v>3.890855666082278</v>
      </c>
      <c r="K36" s="17">
        <f>VLOOKUP($B36,[1]D_Values!A$2:J$127,10,FALSE)</f>
        <v>5.795509757986844</v>
      </c>
      <c r="L36" s="8">
        <v>176396</v>
      </c>
      <c r="M36" s="8">
        <v>434233</v>
      </c>
      <c r="N36" s="9">
        <v>45107</v>
      </c>
      <c r="O36" s="9"/>
    </row>
    <row r="37" spans="1:15" x14ac:dyDescent="0.15">
      <c r="A37" s="4" t="s">
        <v>175</v>
      </c>
      <c r="B37">
        <v>4.9000000000000004</v>
      </c>
      <c r="C37" s="17">
        <f>VLOOKUP($B37,[1]D_Values!A$2:J$127,2,FALSE)</f>
        <v>0.27877344077331517</v>
      </c>
      <c r="D37" s="17">
        <f>VLOOKUP($B37,[1]D_Values!A$2:J$127,3,FALSE)</f>
        <v>0.31101845109337878</v>
      </c>
      <c r="E37" s="17">
        <f>VLOOKUP($B37,[1]D_Values!A$2:J$127,4,FALSE)</f>
        <v>0.31790188711598999</v>
      </c>
      <c r="F37" s="17">
        <f>VLOOKUP($B37,[1]D_Values!A$2:J$127,5,FALSE)</f>
        <v>0.59856773578968581</v>
      </c>
      <c r="G37" s="17">
        <f>VLOOKUP($B37,[1]D_Values!A$2:J$127,6,FALSE)</f>
        <v>0.72131522142715054</v>
      </c>
      <c r="H37" s="17">
        <f>VLOOKUP($B37,[1]D_Values!A$2:J$127,7,FALSE)</f>
        <v>1.0353513009466111</v>
      </c>
      <c r="I37" s="17">
        <f>VLOOKUP($B37,[1]D_Values!A$2:J$127,8,FALSE)</f>
        <v>1.6807731589041699</v>
      </c>
      <c r="J37" s="17">
        <f>VLOOKUP($B37,[1]D_Values!A$2:J$127,9,FALSE)</f>
        <v>2.2387946763026019</v>
      </c>
      <c r="K37" s="17">
        <f>VLOOKUP($B37,[1]D_Values!A$2:J$127,10,FALSE)</f>
        <v>3.5570825221731281</v>
      </c>
      <c r="L37" s="11">
        <v>176352</v>
      </c>
      <c r="M37" s="11">
        <v>434241</v>
      </c>
      <c r="N37" s="12">
        <v>45107</v>
      </c>
      <c r="O37" s="12"/>
    </row>
    <row r="38" spans="1:15" x14ac:dyDescent="0.15">
      <c r="A38" s="3" t="s">
        <v>175</v>
      </c>
      <c r="B38">
        <v>5.0999999999999996</v>
      </c>
      <c r="C38" s="17">
        <f>VLOOKUP($B38,[1]D_Values!A$2:J$127,2,FALSE)</f>
        <v>0.30352841690020738</v>
      </c>
      <c r="D38" s="17">
        <f>VLOOKUP($B38,[1]D_Values!A$2:J$127,3,FALSE)</f>
        <v>0.357387083159248</v>
      </c>
      <c r="E38" s="17">
        <f>VLOOKUP($B38,[1]D_Values!A$2:J$127,4,FALSE)</f>
        <v>0.36637979392311959</v>
      </c>
      <c r="F38" s="17">
        <f>VLOOKUP($B38,[1]D_Values!A$2:J$127,5,FALSE)</f>
        <v>0.85434818026140102</v>
      </c>
      <c r="G38" s="17">
        <f>VLOOKUP($B38,[1]D_Values!A$2:J$127,6,FALSE)</f>
        <v>1.2140013390714359</v>
      </c>
      <c r="H38" s="17">
        <f>VLOOKUP($B38,[1]D_Values!A$2:J$127,7,FALSE)</f>
        <v>1.9650099057976109</v>
      </c>
      <c r="I38" s="17">
        <f>VLOOKUP($B38,[1]D_Values!A$2:J$127,8,FALSE)</f>
        <v>3.192540803547681</v>
      </c>
      <c r="J38" s="17">
        <f>VLOOKUP($B38,[1]D_Values!A$2:J$127,9,FALSE)</f>
        <v>3.8739390071543598</v>
      </c>
      <c r="K38" s="17">
        <f>VLOOKUP($B38,[1]D_Values!A$2:J$127,10,FALSE)</f>
        <v>5.5763083713195529</v>
      </c>
      <c r="L38" s="6">
        <v>176255</v>
      </c>
      <c r="M38" s="6">
        <v>434295</v>
      </c>
      <c r="N38" s="7">
        <v>45107</v>
      </c>
      <c r="O38" s="7"/>
    </row>
    <row r="39" spans="1:15" x14ac:dyDescent="0.15">
      <c r="A39" s="3" t="s">
        <v>175</v>
      </c>
      <c r="B39">
        <v>5.2</v>
      </c>
      <c r="C39" s="17">
        <f>VLOOKUP($B39,[1]D_Values!A$2:J$127,2,FALSE)</f>
        <v>0.29288970652688362</v>
      </c>
      <c r="D39" s="17">
        <f>VLOOKUP($B39,[1]D_Values!A$2:J$127,3,FALSE)</f>
        <v>0.3259867923174265</v>
      </c>
      <c r="E39" s="17">
        <f>VLOOKUP($B39,[1]D_Values!A$2:J$127,4,FALSE)</f>
        <v>0.33304213630829432</v>
      </c>
      <c r="F39" s="17">
        <f>VLOOKUP($B39,[1]D_Values!A$2:J$127,5,FALSE)</f>
        <v>0.53905310634413484</v>
      </c>
      <c r="G39" s="17">
        <f>VLOOKUP($B39,[1]D_Values!A$2:J$127,6,FALSE)</f>
        <v>0.62455949740156924</v>
      </c>
      <c r="H39" s="17">
        <f>VLOOKUP($B39,[1]D_Values!A$2:J$127,7,FALSE)</f>
        <v>0.7380516843673427</v>
      </c>
      <c r="I39" s="17">
        <f>VLOOKUP($B39,[1]D_Values!A$2:J$127,8,FALSE)</f>
        <v>0.99631042921489299</v>
      </c>
      <c r="J39" s="17">
        <f>VLOOKUP($B39,[1]D_Values!A$2:J$127,9,FALSE)</f>
        <v>1.123357105760783</v>
      </c>
      <c r="K39" s="17">
        <f>VLOOKUP($B39,[1]D_Values!A$2:J$127,10,FALSE)</f>
        <v>1.5409872847931421</v>
      </c>
      <c r="L39" s="8">
        <v>176217</v>
      </c>
      <c r="M39" s="8">
        <v>434294</v>
      </c>
      <c r="N39" s="9">
        <v>45107</v>
      </c>
      <c r="O39" s="9"/>
    </row>
    <row r="40" spans="1:15" x14ac:dyDescent="0.15">
      <c r="A40" s="3" t="s">
        <v>175</v>
      </c>
      <c r="B40">
        <v>5.3</v>
      </c>
      <c r="C40" s="17" t="e">
        <f>VLOOKUP($B40,[1]D_Values!A$2:J$127,2,FALSE)</f>
        <v>#N/A</v>
      </c>
      <c r="D40" s="17" t="e">
        <f>VLOOKUP($B40,[1]D_Values!A$2:J$127,3,FALSE)</f>
        <v>#N/A</v>
      </c>
      <c r="E40" s="17" t="e">
        <f>VLOOKUP($B40,[1]D_Values!A$2:J$127,4,FALSE)</f>
        <v>#N/A</v>
      </c>
      <c r="F40" s="17" t="e">
        <f>VLOOKUP($B40,[1]D_Values!A$2:J$127,5,FALSE)</f>
        <v>#N/A</v>
      </c>
      <c r="G40" s="17" t="e">
        <f>VLOOKUP($B40,[1]D_Values!A$2:J$127,6,FALSE)</f>
        <v>#N/A</v>
      </c>
      <c r="H40" s="17" t="e">
        <f>VLOOKUP($B40,[1]D_Values!A$2:J$127,7,FALSE)</f>
        <v>#N/A</v>
      </c>
      <c r="I40" s="17" t="e">
        <f>VLOOKUP($B40,[1]D_Values!A$2:J$127,8,FALSE)</f>
        <v>#N/A</v>
      </c>
      <c r="J40" s="17" t="e">
        <f>VLOOKUP($B40,[1]D_Values!A$2:J$127,9,FALSE)</f>
        <v>#N/A</v>
      </c>
      <c r="K40" s="17" t="e">
        <f>VLOOKUP($B40,[1]D_Values!A$2:J$127,10,FALSE)</f>
        <v>#N/A</v>
      </c>
      <c r="L40" s="8">
        <v>176176</v>
      </c>
      <c r="M40" s="8">
        <v>434315</v>
      </c>
      <c r="N40" s="9">
        <v>45107</v>
      </c>
      <c r="O40" s="9"/>
    </row>
    <row r="41" spans="1:15" x14ac:dyDescent="0.15">
      <c r="A41" s="3" t="s">
        <v>175</v>
      </c>
      <c r="B41">
        <v>5.4</v>
      </c>
      <c r="C41" s="17">
        <f>VLOOKUP($B41,[1]D_Values!A$2:J$127,2,FALSE)</f>
        <v>0.26824383661271162</v>
      </c>
      <c r="D41" s="17">
        <f>VLOOKUP($B41,[1]D_Values!A$2:J$127,3,FALSE)</f>
        <v>0.28041091345302982</v>
      </c>
      <c r="E41" s="17">
        <f>VLOOKUP($B41,[1]D_Values!A$2:J$127,4,FALSE)</f>
        <v>0.28290976904590948</v>
      </c>
      <c r="F41" s="17">
        <f>VLOOKUP($B41,[1]D_Values!A$2:J$127,5,FALSE)</f>
        <v>0.38708449957992169</v>
      </c>
      <c r="G41" s="17">
        <f>VLOOKUP($B41,[1]D_Values!A$2:J$127,6,FALSE)</f>
        <v>0.42900452937091471</v>
      </c>
      <c r="H41" s="17">
        <f>VLOOKUP($B41,[1]D_Values!A$2:J$127,7,FALSE)</f>
        <v>0.47546436610221338</v>
      </c>
      <c r="I41" s="17">
        <f>VLOOKUP($B41,[1]D_Values!A$2:J$127,8,FALSE)</f>
        <v>0.56084836458139564</v>
      </c>
      <c r="J41" s="17">
        <f>VLOOKUP($B41,[1]D_Values!A$2:J$127,9,FALSE)</f>
        <v>0.6136389666613834</v>
      </c>
      <c r="K41" s="17">
        <f>VLOOKUP($B41,[1]D_Values!A$2:J$127,10,FALSE)</f>
        <v>0.70228620571045841</v>
      </c>
      <c r="L41" s="8">
        <v>176168</v>
      </c>
      <c r="M41" s="8">
        <v>434292</v>
      </c>
      <c r="N41" s="9">
        <v>45107</v>
      </c>
      <c r="O41" s="9"/>
    </row>
    <row r="42" spans="1:15" x14ac:dyDescent="0.15">
      <c r="A42" s="3" t="s">
        <v>175</v>
      </c>
      <c r="B42">
        <v>5.5</v>
      </c>
      <c r="C42" s="17">
        <f>VLOOKUP($B42,[1]D_Values!A$2:J$127,2,FALSE)</f>
        <v>0.27745919961009252</v>
      </c>
      <c r="D42" s="17">
        <f>VLOOKUP($B42,[1]D_Values!A$2:J$127,3,FALSE)</f>
        <v>0.3022067573568889</v>
      </c>
      <c r="E42" s="17">
        <f>VLOOKUP($B42,[1]D_Values!A$2:J$127,4,FALSE)</f>
        <v>0.30741508825937208</v>
      </c>
      <c r="F42" s="17">
        <f>VLOOKUP($B42,[1]D_Values!A$2:J$127,5,FALSE)</f>
        <v>0.56558039996348419</v>
      </c>
      <c r="G42" s="17">
        <f>VLOOKUP($B42,[1]D_Values!A$2:J$127,6,FALSE)</f>
        <v>0.71486413647149916</v>
      </c>
      <c r="H42" s="17">
        <f>VLOOKUP($B42,[1]D_Values!A$2:J$127,7,FALSE)</f>
        <v>1.1348884031313591</v>
      </c>
      <c r="I42" s="17">
        <f>VLOOKUP($B42,[1]D_Values!A$2:J$127,8,FALSE)</f>
        <v>2.083826130152743</v>
      </c>
      <c r="J42" s="17">
        <f>VLOOKUP($B42,[1]D_Values!A$2:J$127,9,FALSE)</f>
        <v>2.6882116734803398</v>
      </c>
      <c r="K42" s="17">
        <f>VLOOKUP($B42,[1]D_Values!A$2:J$127,10,FALSE)</f>
        <v>3.9388227469246799</v>
      </c>
      <c r="L42" s="8">
        <v>176213</v>
      </c>
      <c r="M42" s="8">
        <v>434281</v>
      </c>
      <c r="N42" s="9">
        <v>45107</v>
      </c>
      <c r="O42" s="9"/>
    </row>
    <row r="43" spans="1:15" x14ac:dyDescent="0.15">
      <c r="A43" s="3" t="s">
        <v>175</v>
      </c>
      <c r="B43">
        <v>5.6</v>
      </c>
      <c r="C43" s="17">
        <f>VLOOKUP($B43,[1]D_Values!A$2:J$127,2,FALSE)</f>
        <v>0.22863108874088989</v>
      </c>
      <c r="D43" s="17">
        <f>VLOOKUP($B43,[1]D_Values!A$2:J$127,3,FALSE)</f>
        <v>0.26523450983272351</v>
      </c>
      <c r="E43" s="17">
        <f>VLOOKUP($B43,[1]D_Values!A$2:J$127,4,FALSE)</f>
        <v>0.26966141773492908</v>
      </c>
      <c r="F43" s="17">
        <f>VLOOKUP($B43,[1]D_Values!A$2:J$127,5,FALSE)</f>
        <v>0.56336713052984666</v>
      </c>
      <c r="G43" s="17">
        <f>VLOOKUP($B43,[1]D_Values!A$2:J$127,6,FALSE)</f>
        <v>0.8821818604719297</v>
      </c>
      <c r="H43" s="17">
        <f>VLOOKUP($B43,[1]D_Values!A$2:J$127,7,FALSE)</f>
        <v>2.0170045550137061</v>
      </c>
      <c r="I43" s="17">
        <f>VLOOKUP($B43,[1]D_Values!A$2:J$127,8,FALSE)</f>
        <v>4.0740507840437976</v>
      </c>
      <c r="J43" s="17">
        <f>VLOOKUP($B43,[1]D_Values!A$2:J$127,9,FALSE)</f>
        <v>4.9911399923661923</v>
      </c>
      <c r="K43" s="17">
        <f>VLOOKUP($B43,[1]D_Values!A$2:J$127,10,FALSE)</f>
        <v>6.7679901907578568</v>
      </c>
      <c r="L43" s="8">
        <v>176263</v>
      </c>
      <c r="M43" s="8">
        <v>434272</v>
      </c>
      <c r="N43" s="9">
        <v>45107</v>
      </c>
      <c r="O43" s="9"/>
    </row>
    <row r="44" spans="1:15" x14ac:dyDescent="0.15">
      <c r="A44" s="3" t="s">
        <v>175</v>
      </c>
      <c r="B44">
        <v>5.7</v>
      </c>
      <c r="C44" s="17">
        <f>VLOOKUP($B44,[1]D_Values!A$2:J$127,2,FALSE)</f>
        <v>0.25257159101789112</v>
      </c>
      <c r="D44" s="17">
        <f>VLOOKUP($B44,[1]D_Values!A$2:J$127,3,FALSE)</f>
        <v>0.27932677018331392</v>
      </c>
      <c r="E44" s="17">
        <f>VLOOKUP($B44,[1]D_Values!A$2:J$127,4,FALSE)</f>
        <v>0.28500873572526397</v>
      </c>
      <c r="F44" s="17">
        <f>VLOOKUP($B44,[1]D_Values!A$2:J$127,5,FALSE)</f>
        <v>0.57353861978014553</v>
      </c>
      <c r="G44" s="17">
        <f>VLOOKUP($B44,[1]D_Values!A$2:J$127,6,FALSE)</f>
        <v>0.76252763776497456</v>
      </c>
      <c r="H44" s="17">
        <f>VLOOKUP($B44,[1]D_Values!A$2:J$127,7,FALSE)</f>
        <v>1.1969140653426269</v>
      </c>
      <c r="I44" s="17">
        <f>VLOOKUP($B44,[1]D_Values!A$2:J$127,8,FALSE)</f>
        <v>2.2636825520657089</v>
      </c>
      <c r="J44" s="17">
        <f>VLOOKUP($B44,[1]D_Values!A$2:J$127,9,FALSE)</f>
        <v>2.9466781511944249</v>
      </c>
      <c r="K44" s="17">
        <f>VLOOKUP($B44,[1]D_Values!A$2:J$127,10,FALSE)</f>
        <v>4.3908408750608228</v>
      </c>
      <c r="L44" s="8">
        <v>176267</v>
      </c>
      <c r="M44" s="8">
        <v>434261</v>
      </c>
      <c r="N44" s="9">
        <v>45107</v>
      </c>
      <c r="O44" s="9"/>
    </row>
    <row r="45" spans="1:15" x14ac:dyDescent="0.15">
      <c r="A45" s="3" t="s">
        <v>175</v>
      </c>
      <c r="B45">
        <v>5.8</v>
      </c>
      <c r="C45" s="17">
        <f>VLOOKUP($B45,[1]D_Values!A$2:J$127,2,FALSE)</f>
        <v>0.22214515884690841</v>
      </c>
      <c r="D45" s="17">
        <f>VLOOKUP($B45,[1]D_Values!A$2:J$127,3,FALSE)</f>
        <v>0.26246609220777872</v>
      </c>
      <c r="E45" s="17">
        <f>VLOOKUP($B45,[1]D_Values!A$2:J$127,4,FALSE)</f>
        <v>0.26692479566889071</v>
      </c>
      <c r="F45" s="17">
        <f>VLOOKUP($B45,[1]D_Values!A$2:J$127,5,FALSE)</f>
        <v>0.51691547994746989</v>
      </c>
      <c r="G45" s="17">
        <f>VLOOKUP($B45,[1]D_Values!A$2:J$127,6,FALSE)</f>
        <v>0.67270346317188956</v>
      </c>
      <c r="H45" s="17">
        <f>VLOOKUP($B45,[1]D_Values!A$2:J$127,7,FALSE)</f>
        <v>1.052621424529131</v>
      </c>
      <c r="I45" s="17">
        <f>VLOOKUP($B45,[1]D_Values!A$2:J$127,8,FALSE)</f>
        <v>2.029858313296327</v>
      </c>
      <c r="J45" s="17">
        <f>VLOOKUP($B45,[1]D_Values!A$2:J$127,9,FALSE)</f>
        <v>2.6830537730385222</v>
      </c>
      <c r="K45" s="17">
        <f>VLOOKUP($B45,[1]D_Values!A$2:J$127,10,FALSE)</f>
        <v>4.1007735442203943</v>
      </c>
      <c r="L45" s="8">
        <v>176233</v>
      </c>
      <c r="M45" s="8">
        <v>434273</v>
      </c>
      <c r="N45" s="9">
        <v>45107</v>
      </c>
      <c r="O45" s="9"/>
    </row>
    <row r="46" spans="1:15" x14ac:dyDescent="0.15">
      <c r="A46" s="4" t="s">
        <v>175</v>
      </c>
      <c r="B46">
        <v>5.9</v>
      </c>
      <c r="C46" s="17">
        <f>VLOOKUP($B46,[1]D_Values!A$2:J$127,2,FALSE)</f>
        <v>0.26052059110873199</v>
      </c>
      <c r="D46" s="17">
        <f>VLOOKUP($B46,[1]D_Values!A$2:J$127,3,FALSE)</f>
        <v>0.27066037942712068</v>
      </c>
      <c r="E46" s="17">
        <f>VLOOKUP($B46,[1]D_Values!A$2:J$127,4,FALSE)</f>
        <v>0.27273521237803527</v>
      </c>
      <c r="F46" s="17">
        <f>VLOOKUP($B46,[1]D_Values!A$2:J$127,5,FALSE)</f>
        <v>0.35359255002937978</v>
      </c>
      <c r="G46" s="17">
        <f>VLOOKUP($B46,[1]D_Values!A$2:J$127,6,FALSE)</f>
        <v>0.39428019217267463</v>
      </c>
      <c r="H46" s="17">
        <f>VLOOKUP($B46,[1]D_Values!A$2:J$127,7,FALSE)</f>
        <v>0.44043573416506432</v>
      </c>
      <c r="I46" s="17">
        <f>VLOOKUP($B46,[1]D_Values!A$2:J$127,8,FALSE)</f>
        <v>0.49199437298783788</v>
      </c>
      <c r="J46" s="17">
        <f>VLOOKUP($B46,[1]D_Values!A$2:J$127,9,FALSE)</f>
        <v>0.54045912883923863</v>
      </c>
      <c r="K46" s="17">
        <f>VLOOKUP($B46,[1]D_Values!A$2:J$127,10,FALSE)</f>
        <v>0.6494215672389666</v>
      </c>
      <c r="L46" s="11">
        <v>176168</v>
      </c>
      <c r="M46" s="11">
        <v>434279</v>
      </c>
      <c r="N46" s="12">
        <v>45107</v>
      </c>
      <c r="O46" s="12"/>
    </row>
    <row r="47" spans="1:15" x14ac:dyDescent="0.15">
      <c r="A47" s="3" t="s">
        <v>176</v>
      </c>
      <c r="B47">
        <v>6.1</v>
      </c>
      <c r="C47" s="17">
        <f>VLOOKUP($B47,[1]D_Values!A$2:J$127,2,FALSE)</f>
        <v>0.25485898999992712</v>
      </c>
      <c r="D47" s="17">
        <f>VLOOKUP($B47,[1]D_Values!A$2:J$127,3,FALSE)</f>
        <v>0.260432743886017</v>
      </c>
      <c r="E47" s="17">
        <f>VLOOKUP($B47,[1]D_Values!A$2:J$127,4,FALSE)</f>
        <v>0.26156203791155153</v>
      </c>
      <c r="F47" s="17">
        <f>VLOOKUP($B47,[1]D_Values!A$2:J$127,5,FALSE)</f>
        <v>0.3030156011967165</v>
      </c>
      <c r="G47" s="17">
        <f>VLOOKUP($B47,[1]D_Values!A$2:J$127,6,FALSE)</f>
        <v>0.31641440530957599</v>
      </c>
      <c r="H47" s="17">
        <f>VLOOKUP($B47,[1]D_Values!A$2:J$127,7,FALSE)</f>
        <v>0.33040568040724871</v>
      </c>
      <c r="I47" s="17">
        <f>VLOOKUP($B47,[1]D_Values!A$2:J$127,8,FALSE)</f>
        <v>0.34501562448956269</v>
      </c>
      <c r="J47" s="17">
        <f>VLOOKUP($B47,[1]D_Values!A$2:J$127,9,FALSE)</f>
        <v>0.35103891719813107</v>
      </c>
      <c r="K47" s="17">
        <f>VLOOKUP($B47,[1]D_Values!A$2:J$127,10,FALSE)</f>
        <v>0.40798413381070692</v>
      </c>
      <c r="L47" s="8">
        <v>178768</v>
      </c>
      <c r="M47" s="8">
        <v>432949</v>
      </c>
      <c r="N47" s="9">
        <v>45107</v>
      </c>
      <c r="O47" s="9"/>
    </row>
    <row r="48" spans="1:15" x14ac:dyDescent="0.15">
      <c r="A48" s="3" t="s">
        <v>176</v>
      </c>
      <c r="B48">
        <v>6.2</v>
      </c>
      <c r="C48" s="17">
        <f>VLOOKUP($B48,[1]D_Values!A$2:J$127,2,FALSE)</f>
        <v>0.20589758276010989</v>
      </c>
      <c r="D48" s="17">
        <f>VLOOKUP($B48,[1]D_Values!A$2:J$127,3,FALSE)</f>
        <v>0.23485705826172401</v>
      </c>
      <c r="E48" s="17">
        <f>VLOOKUP($B48,[1]D_Values!A$2:J$127,4,FALSE)</f>
        <v>0.2411204749916814</v>
      </c>
      <c r="F48" s="17">
        <f>VLOOKUP($B48,[1]D_Values!A$2:J$127,5,FALSE)</f>
        <v>0.29142895401072638</v>
      </c>
      <c r="G48" s="17">
        <f>VLOOKUP($B48,[1]D_Values!A$2:J$127,6,FALSE)</f>
        <v>0.3054524750642193</v>
      </c>
      <c r="H48" s="17">
        <f>VLOOKUP($B48,[1]D_Values!A$2:J$127,7,FALSE)</f>
        <v>0.32015080601573809</v>
      </c>
      <c r="I48" s="17">
        <f>VLOOKUP($B48,[1]D_Values!A$2:J$127,8,FALSE)</f>
        <v>0.33555641862446051</v>
      </c>
      <c r="J48" s="17">
        <f>VLOOKUP($B48,[1]D_Values!A$2:J$127,9,FALSE)</f>
        <v>0.34192427201672471</v>
      </c>
      <c r="K48" s="17">
        <f>VLOOKUP($B48,[1]D_Values!A$2:J$127,10,FALSE)</f>
        <v>0.35170334718613522</v>
      </c>
      <c r="L48" s="8">
        <v>178722</v>
      </c>
      <c r="M48" s="8">
        <v>432956</v>
      </c>
      <c r="N48" s="9">
        <v>45107</v>
      </c>
      <c r="O48" s="9"/>
    </row>
    <row r="49" spans="1:15" x14ac:dyDescent="0.15">
      <c r="A49" s="3" t="s">
        <v>176</v>
      </c>
      <c r="B49">
        <v>6.3</v>
      </c>
      <c r="C49" s="17">
        <f>VLOOKUP($B49,[1]D_Values!A$2:J$127,2,FALSE)</f>
        <v>0.16323636665992899</v>
      </c>
      <c r="D49" s="17">
        <f>VLOOKUP($B49,[1]D_Values!A$2:J$127,3,FALSE)</f>
        <v>0.18441531109621931</v>
      </c>
      <c r="E49" s="17">
        <f>VLOOKUP($B49,[1]D_Values!A$2:J$127,4,FALSE)</f>
        <v>0.18644603961860201</v>
      </c>
      <c r="F49" s="17">
        <f>VLOOKUP($B49,[1]D_Values!A$2:J$127,5,FALSE)</f>
        <v>0.26528130949064899</v>
      </c>
      <c r="G49" s="17">
        <f>VLOOKUP($B49,[1]D_Values!A$2:J$127,6,FALSE)</f>
        <v>0.28801248859935852</v>
      </c>
      <c r="H49" s="17">
        <f>VLOOKUP($B49,[1]D_Values!A$2:J$127,7,FALSE)</f>
        <v>0.31269143592688559</v>
      </c>
      <c r="I49" s="17">
        <f>VLOOKUP($B49,[1]D_Values!A$2:J$127,8,FALSE)</f>
        <v>0.33948505003208179</v>
      </c>
      <c r="J49" s="17">
        <f>VLOOKUP($B49,[1]D_Values!A$2:J$127,9,FALSE)</f>
        <v>0.35083468319070588</v>
      </c>
      <c r="K49" s="17">
        <f>VLOOKUP($B49,[1]D_Values!A$2:J$127,10,FALSE)</f>
        <v>0.50930322642821524</v>
      </c>
      <c r="L49" s="8">
        <v>178666</v>
      </c>
      <c r="M49" s="8">
        <v>432958</v>
      </c>
      <c r="N49" s="9">
        <v>45107</v>
      </c>
      <c r="O49" s="9"/>
    </row>
    <row r="50" spans="1:15" x14ac:dyDescent="0.15">
      <c r="A50" s="3" t="s">
        <v>176</v>
      </c>
      <c r="B50">
        <v>6.4</v>
      </c>
      <c r="C50" s="17">
        <f>VLOOKUP($B50,[1]D_Values!A$2:J$127,2,FALSE)</f>
        <v>0.1824722527008337</v>
      </c>
      <c r="D50" s="17">
        <f>VLOOKUP($B50,[1]D_Values!A$2:J$127,3,FALSE)</f>
        <v>0.19246425227809419</v>
      </c>
      <c r="E50" s="17">
        <f>VLOOKUP($B50,[1]D_Values!A$2:J$127,4,FALSE)</f>
        <v>0.19452737458919969</v>
      </c>
      <c r="F50" s="17">
        <f>VLOOKUP($B50,[1]D_Values!A$2:J$127,5,FALSE)</f>
        <v>0.26668411147871651</v>
      </c>
      <c r="G50" s="17">
        <f>VLOOKUP($B50,[1]D_Values!A$2:J$127,6,FALSE)</f>
        <v>0.28365788014111731</v>
      </c>
      <c r="H50" s="17">
        <f>VLOOKUP($B50,[1]D_Values!A$2:J$127,7,FALSE)</f>
        <v>0.30171198621472411</v>
      </c>
      <c r="I50" s="17">
        <f>VLOOKUP($B50,[1]D_Values!A$2:J$127,8,FALSE)</f>
        <v>0.32091519044120043</v>
      </c>
      <c r="J50" s="17">
        <f>VLOOKUP($B50,[1]D_Values!A$2:J$127,9,FALSE)</f>
        <v>0.32893444903749702</v>
      </c>
      <c r="K50" s="17">
        <f>VLOOKUP($B50,[1]D_Values!A$2:J$127,10,FALSE)</f>
        <v>0.34134063000936882</v>
      </c>
      <c r="L50" s="8">
        <v>178668</v>
      </c>
      <c r="M50" s="8">
        <v>432964</v>
      </c>
      <c r="N50" s="9">
        <v>45107</v>
      </c>
      <c r="O50" s="9"/>
    </row>
    <row r="51" spans="1:15" x14ac:dyDescent="0.15">
      <c r="A51" s="3" t="s">
        <v>176</v>
      </c>
      <c r="B51">
        <v>6.5</v>
      </c>
      <c r="C51" s="17">
        <f>VLOOKUP($B51,[1]D_Values!A$2:J$127,2,FALSE)</f>
        <v>0.221969613852496</v>
      </c>
      <c r="D51" s="17">
        <f>VLOOKUP($B51,[1]D_Values!A$2:J$127,3,FALSE)</f>
        <v>0.25205390482988538</v>
      </c>
      <c r="E51" s="17">
        <f>VLOOKUP($B51,[1]D_Values!A$2:J$127,4,FALSE)</f>
        <v>0.25314641129171589</v>
      </c>
      <c r="F51" s="17">
        <f>VLOOKUP($B51,[1]D_Values!A$2:J$127,5,FALSE)</f>
        <v>0.29324830342086222</v>
      </c>
      <c r="G51" s="17">
        <f>VLOOKUP($B51,[1]D_Values!A$2:J$127,6,FALSE)</f>
        <v>0.30620971066489572</v>
      </c>
      <c r="H51" s="17">
        <f>VLOOKUP($B51,[1]D_Values!A$2:J$127,7,FALSE)</f>
        <v>0.31974400469390268</v>
      </c>
      <c r="I51" s="17">
        <f>VLOOKUP($B51,[1]D_Values!A$2:J$127,8,FALSE)</f>
        <v>0.33387650677603081</v>
      </c>
      <c r="J51" s="17">
        <f>VLOOKUP($B51,[1]D_Values!A$2:J$127,9,FALSE)</f>
        <v>0.33970288980362939</v>
      </c>
      <c r="K51" s="17">
        <f>VLOOKUP($B51,[1]D_Values!A$2:J$127,10,FALSE)</f>
        <v>0.34863365736499352</v>
      </c>
      <c r="L51" s="8">
        <v>178718</v>
      </c>
      <c r="M51" s="8">
        <v>432962</v>
      </c>
      <c r="N51" s="9">
        <v>45107</v>
      </c>
      <c r="O51" s="9"/>
    </row>
    <row r="52" spans="1:15" x14ac:dyDescent="0.15">
      <c r="A52" s="3" t="s">
        <v>176</v>
      </c>
      <c r="B52">
        <v>6.6</v>
      </c>
      <c r="C52" s="17" t="e">
        <f>VLOOKUP($B52,[1]D_Values!A$2:J$127,2,FALSE)</f>
        <v>#N/A</v>
      </c>
      <c r="D52" s="17" t="e">
        <f>VLOOKUP($B52,[1]D_Values!A$2:J$127,3,FALSE)</f>
        <v>#N/A</v>
      </c>
      <c r="E52" s="17" t="e">
        <f>VLOOKUP($B52,[1]D_Values!A$2:J$127,4,FALSE)</f>
        <v>#N/A</v>
      </c>
      <c r="F52" s="17" t="e">
        <f>VLOOKUP($B52,[1]D_Values!A$2:J$127,5,FALSE)</f>
        <v>#N/A</v>
      </c>
      <c r="G52" s="17" t="e">
        <f>VLOOKUP($B52,[1]D_Values!A$2:J$127,6,FALSE)</f>
        <v>#N/A</v>
      </c>
      <c r="H52" s="17" t="e">
        <f>VLOOKUP($B52,[1]D_Values!A$2:J$127,7,FALSE)</f>
        <v>#N/A</v>
      </c>
      <c r="I52" s="17" t="e">
        <f>VLOOKUP($B52,[1]D_Values!A$2:J$127,8,FALSE)</f>
        <v>#N/A</v>
      </c>
      <c r="J52" s="17" t="e">
        <f>VLOOKUP($B52,[1]D_Values!A$2:J$127,9,FALSE)</f>
        <v>#N/A</v>
      </c>
      <c r="K52" s="17" t="e">
        <f>VLOOKUP($B52,[1]D_Values!A$2:J$127,10,FALSE)</f>
        <v>#N/A</v>
      </c>
      <c r="L52" s="8">
        <v>178781</v>
      </c>
      <c r="M52" s="8">
        <v>432951</v>
      </c>
      <c r="N52" s="9">
        <v>45107</v>
      </c>
      <c r="O52" s="9"/>
    </row>
    <row r="53" spans="1:15" x14ac:dyDescent="0.15">
      <c r="A53" s="3" t="s">
        <v>176</v>
      </c>
      <c r="B53">
        <v>6.7</v>
      </c>
      <c r="C53" s="17">
        <f>VLOOKUP($B53,[1]D_Values!A$2:J$127,2,FALSE)</f>
        <v>0.25943343345864472</v>
      </c>
      <c r="D53" s="17">
        <f>VLOOKUP($B53,[1]D_Values!A$2:J$127,3,FALSE)</f>
        <v>0.2671194641357843</v>
      </c>
      <c r="E53" s="17">
        <f>VLOOKUP($B53,[1]D_Values!A$2:J$127,4,FALSE)</f>
        <v>0.26868378218600081</v>
      </c>
      <c r="F53" s="17">
        <f>VLOOKUP($B53,[1]D_Values!A$2:J$127,5,FALSE)</f>
        <v>0.32768961275262187</v>
      </c>
      <c r="G53" s="17">
        <f>VLOOKUP($B53,[1]D_Values!A$2:J$127,6,FALSE)</f>
        <v>0.34739363589915923</v>
      </c>
      <c r="H53" s="17">
        <f>VLOOKUP($B53,[1]D_Values!A$2:J$127,7,FALSE)</f>
        <v>0.37890568063626712</v>
      </c>
      <c r="I53" s="17">
        <f>VLOOKUP($B53,[1]D_Values!A$2:J$127,8,FALSE)</f>
        <v>0.42026438801752358</v>
      </c>
      <c r="J53" s="17">
        <f>VLOOKUP($B53,[1]D_Values!A$2:J$127,9,FALSE)</f>
        <v>0.43804545685694629</v>
      </c>
      <c r="K53" s="17">
        <f>VLOOKUP($B53,[1]D_Values!A$2:J$127,10,FALSE)</f>
        <v>0.46613752409083892</v>
      </c>
      <c r="L53" s="8">
        <v>178777</v>
      </c>
      <c r="M53" s="8">
        <v>432961</v>
      </c>
      <c r="N53" s="9">
        <v>45107</v>
      </c>
      <c r="O53" s="9"/>
    </row>
    <row r="54" spans="1:15" x14ac:dyDescent="0.15">
      <c r="A54" s="3" t="s">
        <v>176</v>
      </c>
      <c r="B54">
        <v>6.8</v>
      </c>
      <c r="C54" s="17">
        <f>VLOOKUP($B54,[1]D_Values!A$2:J$127,2,FALSE)</f>
        <v>0.18582534176908869</v>
      </c>
      <c r="D54" s="17">
        <f>VLOOKUP($B54,[1]D_Values!A$2:J$127,3,FALSE)</f>
        <v>0.1966398466314373</v>
      </c>
      <c r="E54" s="17">
        <f>VLOOKUP($B54,[1]D_Values!A$2:J$127,4,FALSE)</f>
        <v>0.19887713004741839</v>
      </c>
      <c r="F54" s="17">
        <f>VLOOKUP($B54,[1]D_Values!A$2:J$127,5,FALSE)</f>
        <v>0.27140433929371688</v>
      </c>
      <c r="G54" s="17">
        <f>VLOOKUP($B54,[1]D_Values!A$2:J$127,6,FALSE)</f>
        <v>0.28807798051344807</v>
      </c>
      <c r="H54" s="17">
        <f>VLOOKUP($B54,[1]D_Values!A$2:J$127,7,FALSE)</f>
        <v>0.30577596169858939</v>
      </c>
      <c r="I54" s="17">
        <f>VLOOKUP($B54,[1]D_Values!A$2:J$127,8,FALSE)</f>
        <v>0.32456121285650469</v>
      </c>
      <c r="J54" s="17">
        <f>VLOOKUP($B54,[1]D_Values!A$2:J$127,9,FALSE)</f>
        <v>0.33239457599662492</v>
      </c>
      <c r="K54" s="17">
        <f>VLOOKUP($B54,[1]D_Values!A$2:J$127,10,FALSE)</f>
        <v>0.34450053007999842</v>
      </c>
      <c r="L54" s="8">
        <v>178718</v>
      </c>
      <c r="M54" s="8">
        <v>432966</v>
      </c>
      <c r="N54" s="9">
        <v>45107</v>
      </c>
      <c r="O54" s="9"/>
    </row>
    <row r="55" spans="1:15" x14ac:dyDescent="0.15">
      <c r="A55" s="4" t="s">
        <v>176</v>
      </c>
      <c r="B55">
        <v>6.9</v>
      </c>
      <c r="C55" s="17">
        <f>VLOOKUP($B55,[1]D_Values!A$2:J$127,2,FALSE)</f>
        <v>0.24652731220575291</v>
      </c>
      <c r="D55" s="17">
        <f>VLOOKUP($B55,[1]D_Values!A$2:J$127,3,FALSE)</f>
        <v>0.25494406556563332</v>
      </c>
      <c r="E55" s="17">
        <f>VLOOKUP($B55,[1]D_Values!A$2:J$127,4,FALSE)</f>
        <v>0.25598417278641522</v>
      </c>
      <c r="F55" s="17">
        <f>VLOOKUP($B55,[1]D_Values!A$2:J$127,5,FALSE)</f>
        <v>0.29398972575006121</v>
      </c>
      <c r="G55" s="17">
        <f>VLOOKUP($B55,[1]D_Values!A$2:J$127,6,FALSE)</f>
        <v>0.30620637162387171</v>
      </c>
      <c r="H55" s="17">
        <f>VLOOKUP($B55,[1]D_Values!A$2:J$127,7,FALSE)</f>
        <v>0.31893067617869658</v>
      </c>
      <c r="I55" s="17">
        <f>VLOOKUP($B55,[1]D_Values!A$2:J$127,8,FALSE)</f>
        <v>0.33218373500321657</v>
      </c>
      <c r="J55" s="17">
        <f>VLOOKUP($B55,[1]D_Values!A$2:J$127,9,FALSE)</f>
        <v>0.33763790122567638</v>
      </c>
      <c r="K55" s="17">
        <f>VLOOKUP($B55,[1]D_Values!A$2:J$127,10,FALSE)</f>
        <v>0.34598752030632662</v>
      </c>
      <c r="L55" s="11">
        <v>178671</v>
      </c>
      <c r="M55" s="11">
        <v>432980</v>
      </c>
      <c r="N55" s="12">
        <v>45107</v>
      </c>
      <c r="O55" s="12"/>
    </row>
    <row r="56" spans="1:15" x14ac:dyDescent="0.15">
      <c r="A56" s="5" t="s">
        <v>176</v>
      </c>
      <c r="B56">
        <v>7.1</v>
      </c>
      <c r="C56" s="17">
        <f>VLOOKUP($B56,[1]D_Values!A$2:J$127,2,FALSE)</f>
        <v>0.217355485718908</v>
      </c>
      <c r="D56" s="17">
        <f>VLOOKUP($B56,[1]D_Values!A$2:J$127,3,FALSE)</f>
        <v>0.25331774863888529</v>
      </c>
      <c r="E56" s="17">
        <f>VLOOKUP($B56,[1]D_Values!A$2:J$127,4,FALSE)</f>
        <v>0.25511986808995801</v>
      </c>
      <c r="F56" s="17">
        <f>VLOOKUP($B56,[1]D_Values!A$2:J$127,5,FALSE)</f>
        <v>0.32465253110692432</v>
      </c>
      <c r="G56" s="17">
        <f>VLOOKUP($B56,[1]D_Values!A$2:J$127,6,FALSE)</f>
        <v>0.34850211183133928</v>
      </c>
      <c r="H56" s="17">
        <f>VLOOKUP($B56,[1]D_Values!A$2:J$127,7,FALSE)</f>
        <v>0.40482021774452831</v>
      </c>
      <c r="I56" s="17">
        <f>VLOOKUP($B56,[1]D_Values!A$2:J$127,8,FALSE)</f>
        <v>0.48350092546688922</v>
      </c>
      <c r="J56" s="17">
        <f>VLOOKUP($B56,[1]D_Values!A$2:J$127,9,FALSE)</f>
        <v>0.5498267348694168</v>
      </c>
      <c r="K56" s="17">
        <f>VLOOKUP($B56,[1]D_Values!A$2:J$127,10,FALSE)</f>
        <v>0.74471555222277364</v>
      </c>
      <c r="L56" s="14">
        <v>178599</v>
      </c>
      <c r="M56" s="14">
        <v>432989</v>
      </c>
      <c r="N56" s="7">
        <v>45120</v>
      </c>
      <c r="O56" s="7"/>
    </row>
    <row r="57" spans="1:15" ht="15" x14ac:dyDescent="0.2">
      <c r="A57" s="3" t="s">
        <v>176</v>
      </c>
      <c r="B57">
        <v>7.2</v>
      </c>
      <c r="C57" s="17">
        <f>VLOOKUP($B57,[1]D_Values!A$2:J$127,2,FALSE)</f>
        <v>0.2297745488564098</v>
      </c>
      <c r="D57" s="17">
        <f>VLOOKUP($B57,[1]D_Values!A$2:J$127,3,FALSE)</f>
        <v>0.27716834213799069</v>
      </c>
      <c r="E57" s="17">
        <f>VLOOKUP($B57,[1]D_Values!A$2:J$127,4,FALSE)</f>
        <v>0.28406744559150382</v>
      </c>
      <c r="F57" s="17">
        <f>VLOOKUP($B57,[1]D_Values!A$2:J$127,5,FALSE)</f>
        <v>0.40825624852505338</v>
      </c>
      <c r="G57" s="17">
        <f>VLOOKUP($B57,[1]D_Values!A$2:J$127,6,FALSE)</f>
        <v>0.4317964355374479</v>
      </c>
      <c r="H57" s="17">
        <f>VLOOKUP($B57,[1]D_Values!A$2:J$127,7,FALSE)</f>
        <v>0.45669395732813539</v>
      </c>
      <c r="I57" s="17">
        <f>VLOOKUP($B57,[1]D_Values!A$2:J$127,8,FALSE)</f>
        <v>0.48302707825837171</v>
      </c>
      <c r="J57" s="17">
        <f>VLOOKUP($B57,[1]D_Values!A$2:J$127,9,FALSE)</f>
        <v>0.49398067897804832</v>
      </c>
      <c r="K57" s="17">
        <f>VLOOKUP($B57,[1]D_Values!A$2:J$127,10,FALSE)</f>
        <v>0.63895446909300646</v>
      </c>
      <c r="L57" s="15">
        <v>178591</v>
      </c>
      <c r="M57" s="15">
        <v>433011</v>
      </c>
      <c r="N57" s="9">
        <v>45120</v>
      </c>
      <c r="O57" s="13" t="s">
        <v>182</v>
      </c>
    </row>
    <row r="58" spans="1:15" ht="15" x14ac:dyDescent="0.2">
      <c r="A58" s="3" t="s">
        <v>176</v>
      </c>
      <c r="B58">
        <v>7.3</v>
      </c>
      <c r="C58" s="17">
        <f>VLOOKUP($B58,[1]D_Values!A$2:J$127,2,FALSE)</f>
        <v>0.19562367148212431</v>
      </c>
      <c r="D58" s="17">
        <f>VLOOKUP($B58,[1]D_Values!A$2:J$127,3,FALSE)</f>
        <v>0.21356315405486351</v>
      </c>
      <c r="E58" s="17">
        <f>VLOOKUP($B58,[1]D_Values!A$2:J$127,4,FALSE)</f>
        <v>0.21734382723806411</v>
      </c>
      <c r="F58" s="17">
        <f>VLOOKUP($B58,[1]D_Values!A$2:J$127,5,FALSE)</f>
        <v>0.2871082183964262</v>
      </c>
      <c r="G58" s="17">
        <f>VLOOKUP($B58,[1]D_Values!A$2:J$127,6,FALSE)</f>
        <v>0.30279085143264062</v>
      </c>
      <c r="H58" s="17">
        <f>VLOOKUP($B58,[1]D_Values!A$2:J$127,7,FALSE)</f>
        <v>0.31933011260831479</v>
      </c>
      <c r="I58" s="17">
        <f>VLOOKUP($B58,[1]D_Values!A$2:J$127,8,FALSE)</f>
        <v>0.33677279328607401</v>
      </c>
      <c r="J58" s="17">
        <f>VLOOKUP($B58,[1]D_Values!A$2:J$127,9,FALSE)</f>
        <v>0.34401378777672398</v>
      </c>
      <c r="K58" s="17">
        <f>VLOOKUP($B58,[1]D_Values!A$2:J$127,10,FALSE)</f>
        <v>0.3573780492069894</v>
      </c>
      <c r="L58" s="15">
        <v>178558</v>
      </c>
      <c r="M58" s="15">
        <v>433000</v>
      </c>
      <c r="N58" s="9">
        <v>45120</v>
      </c>
      <c r="O58" s="13" t="s">
        <v>182</v>
      </c>
    </row>
    <row r="59" spans="1:15" ht="15" x14ac:dyDescent="0.2">
      <c r="A59" s="3" t="s">
        <v>176</v>
      </c>
      <c r="B59">
        <v>7.4</v>
      </c>
      <c r="C59" s="17">
        <f>VLOOKUP($B59,[1]D_Values!A$2:J$127,2,FALSE)</f>
        <v>0.16529959985538811</v>
      </c>
      <c r="D59" s="17">
        <f>VLOOKUP($B59,[1]D_Values!A$2:J$127,3,FALSE)</f>
        <v>0.18809315880915209</v>
      </c>
      <c r="E59" s="17">
        <f>VLOOKUP($B59,[1]D_Values!A$2:J$127,4,FALSE)</f>
        <v>0.19117630024338031</v>
      </c>
      <c r="F59" s="17">
        <f>VLOOKUP($B59,[1]D_Values!A$2:J$127,5,FALSE)</f>
        <v>0.27879990566167628</v>
      </c>
      <c r="G59" s="17">
        <f>VLOOKUP($B59,[1]D_Values!A$2:J$127,6,FALSE)</f>
        <v>0.29672282124439142</v>
      </c>
      <c r="H59" s="17">
        <f>VLOOKUP($B59,[1]D_Values!A$2:J$127,7,FALSE)</f>
        <v>0.31579792840415438</v>
      </c>
      <c r="I59" s="17">
        <f>VLOOKUP($B59,[1]D_Values!A$2:J$127,8,FALSE)</f>
        <v>0.33609929686606638</v>
      </c>
      <c r="J59" s="17">
        <f>VLOOKUP($B59,[1]D_Values!A$2:J$127,9,FALSE)</f>
        <v>0.34458068877374182</v>
      </c>
      <c r="K59" s="17">
        <f>VLOOKUP($B59,[1]D_Values!A$2:J$127,10,FALSE)</f>
        <v>0.39666782739135248</v>
      </c>
      <c r="L59" s="15">
        <v>178486</v>
      </c>
      <c r="M59" s="15">
        <v>433021</v>
      </c>
      <c r="N59" s="9">
        <v>45120</v>
      </c>
      <c r="O59" s="13" t="s">
        <v>182</v>
      </c>
    </row>
    <row r="60" spans="1:15" ht="15" x14ac:dyDescent="0.2">
      <c r="A60" s="3" t="s">
        <v>176</v>
      </c>
      <c r="B60">
        <v>7.5</v>
      </c>
      <c r="C60" s="17">
        <f>VLOOKUP($B60,[1]D_Values!A$2:J$127,2,FALSE)</f>
        <v>0.18557571662190381</v>
      </c>
      <c r="D60" s="17">
        <f>VLOOKUP($B60,[1]D_Values!A$2:J$127,3,FALSE)</f>
        <v>0.20575841968521169</v>
      </c>
      <c r="E60" s="17">
        <f>VLOOKUP($B60,[1]D_Values!A$2:J$127,4,FALSE)</f>
        <v>0.21005107550671831</v>
      </c>
      <c r="F60" s="17">
        <f>VLOOKUP($B60,[1]D_Values!A$2:J$127,5,FALSE)</f>
        <v>0.28634548225521878</v>
      </c>
      <c r="G60" s="17">
        <f>VLOOKUP($B60,[1]D_Values!A$2:J$127,6,FALSE)</f>
        <v>0.30195826175434082</v>
      </c>
      <c r="H60" s="17">
        <f>VLOOKUP($B60,[1]D_Values!A$2:J$127,7,FALSE)</f>
        <v>0.31842231671891918</v>
      </c>
      <c r="I60" s="17">
        <f>VLOOKUP($B60,[1]D_Values!A$2:J$127,8,FALSE)</f>
        <v>0.33578406232558122</v>
      </c>
      <c r="J60" s="17">
        <f>VLOOKUP($B60,[1]D_Values!A$2:J$127,9,FALSE)</f>
        <v>0.34299098969531311</v>
      </c>
      <c r="K60" s="17">
        <f>VLOOKUP($B60,[1]D_Values!A$2:J$127,10,FALSE)</f>
        <v>0.35409244450475619</v>
      </c>
      <c r="L60" s="15">
        <v>178499</v>
      </c>
      <c r="M60" s="15">
        <v>433025</v>
      </c>
      <c r="N60" s="9">
        <v>45120</v>
      </c>
      <c r="O60" s="13" t="s">
        <v>182</v>
      </c>
    </row>
    <row r="61" spans="1:15" ht="15" x14ac:dyDescent="0.2">
      <c r="A61" s="3" t="s">
        <v>176</v>
      </c>
      <c r="B61">
        <v>7.6</v>
      </c>
      <c r="C61" s="17">
        <f>VLOOKUP($B61,[1]D_Values!A$2:J$127,2,FALSE)</f>
        <v>0.25610198133727963</v>
      </c>
      <c r="D61" s="17">
        <f>VLOOKUP($B61,[1]D_Values!A$2:J$127,3,FALSE)</f>
        <v>0.26558465174606349</v>
      </c>
      <c r="E61" s="17">
        <f>VLOOKUP($B61,[1]D_Values!A$2:J$127,4,FALSE)</f>
        <v>0.26752291029942438</v>
      </c>
      <c r="F61" s="17">
        <f>VLOOKUP($B61,[1]D_Values!A$2:J$127,5,FALSE)</f>
        <v>0.34255729294681631</v>
      </c>
      <c r="G61" s="17">
        <f>VLOOKUP($B61,[1]D_Values!A$2:J$127,6,FALSE)</f>
        <v>0.39290571658969292</v>
      </c>
      <c r="H61" s="17">
        <f>VLOOKUP($B61,[1]D_Values!A$2:J$127,7,FALSE)</f>
        <v>0.47950457181491191</v>
      </c>
      <c r="I61" s="17">
        <f>VLOOKUP($B61,[1]D_Values!A$2:J$127,8,FALSE)</f>
        <v>0.72730945622764742</v>
      </c>
      <c r="J61" s="17">
        <f>VLOOKUP($B61,[1]D_Values!A$2:J$127,9,FALSE)</f>
        <v>1.218299775745592</v>
      </c>
      <c r="K61" s="17">
        <f>VLOOKUP($B61,[1]D_Values!A$2:J$127,10,FALSE)</f>
        <v>3.927265336859008</v>
      </c>
      <c r="L61" s="15">
        <v>178606</v>
      </c>
      <c r="M61" s="15">
        <v>433014</v>
      </c>
      <c r="N61" s="9">
        <v>45120</v>
      </c>
      <c r="O61" s="13" t="s">
        <v>182</v>
      </c>
    </row>
    <row r="62" spans="1:15" x14ac:dyDescent="0.15">
      <c r="A62" s="3" t="s">
        <v>176</v>
      </c>
      <c r="B62">
        <v>7.7</v>
      </c>
      <c r="C62" s="17">
        <f>VLOOKUP($B62,[1]D_Values!A$2:J$127,2,FALSE)</f>
        <v>0.26661308970766878</v>
      </c>
      <c r="D62" s="17">
        <f>VLOOKUP($B62,[1]D_Values!A$2:J$127,3,FALSE)</f>
        <v>0.28048961258503269</v>
      </c>
      <c r="E62" s="17">
        <f>VLOOKUP($B62,[1]D_Values!A$2:J$127,4,FALSE)</f>
        <v>0.28335041010249801</v>
      </c>
      <c r="F62" s="17">
        <f>VLOOKUP($B62,[1]D_Values!A$2:J$127,5,FALSE)</f>
        <v>0.46184089448679161</v>
      </c>
      <c r="G62" s="17">
        <f>VLOOKUP($B62,[1]D_Values!A$2:J$127,6,FALSE)</f>
        <v>1.019625925290623</v>
      </c>
      <c r="H62" s="17">
        <f>VLOOKUP($B62,[1]D_Values!A$2:J$127,7,FALSE)</f>
        <v>4.1237617692156121</v>
      </c>
      <c r="I62" s="17">
        <f>VLOOKUP($B62,[1]D_Values!A$2:J$127,8,FALSE)</f>
        <v>5.6225430632705002</v>
      </c>
      <c r="J62" s="17">
        <f>VLOOKUP($B62,[1]D_Values!A$2:J$127,9,FALSE)</f>
        <v>6.364854487902643</v>
      </c>
      <c r="K62" s="17">
        <f>VLOOKUP($B62,[1]D_Values!A$2:J$127,10,FALSE)</f>
        <v>7.6660564473743529</v>
      </c>
      <c r="L62" s="15">
        <v>178600</v>
      </c>
      <c r="M62" s="15">
        <v>433025</v>
      </c>
      <c r="N62" s="9">
        <v>45120</v>
      </c>
      <c r="O62" s="9"/>
    </row>
    <row r="63" spans="1:15" x14ac:dyDescent="0.15">
      <c r="A63" s="3" t="s">
        <v>176</v>
      </c>
      <c r="B63">
        <v>7.8</v>
      </c>
      <c r="C63" s="17">
        <f>VLOOKUP($B63,[1]D_Values!A$2:J$127,2,FALSE)</f>
        <v>0.2574402132078229</v>
      </c>
      <c r="D63" s="17">
        <f>VLOOKUP($B63,[1]D_Values!A$2:J$127,3,FALSE)</f>
        <v>0.26669900948705388</v>
      </c>
      <c r="E63" s="17">
        <f>VLOOKUP($B63,[1]D_Values!A$2:J$127,4,FALSE)</f>
        <v>0.2685903505279858</v>
      </c>
      <c r="F63" s="17">
        <f>VLOOKUP($B63,[1]D_Values!A$2:J$127,5,FALSE)</f>
        <v>0.34153602289822871</v>
      </c>
      <c r="G63" s="17">
        <f>VLOOKUP($B63,[1]D_Values!A$2:J$127,6,FALSE)</f>
        <v>0.37377795961856219</v>
      </c>
      <c r="H63" s="17">
        <f>VLOOKUP($B63,[1]D_Values!A$2:J$127,7,FALSE)</f>
        <v>0.4188370041904565</v>
      </c>
      <c r="I63" s="17">
        <f>VLOOKUP($B63,[1]D_Values!A$2:J$127,8,FALSE)</f>
        <v>0.46932793003165801</v>
      </c>
      <c r="J63" s="17">
        <f>VLOOKUP($B63,[1]D_Values!A$2:J$127,9,FALSE)</f>
        <v>0.49118935062302249</v>
      </c>
      <c r="K63" s="17">
        <f>VLOOKUP($B63,[1]D_Values!A$2:J$127,10,FALSE)</f>
        <v>0.61277138166913381</v>
      </c>
      <c r="L63" s="15">
        <v>178554</v>
      </c>
      <c r="M63" s="15">
        <v>433028</v>
      </c>
      <c r="N63" s="9">
        <v>45120</v>
      </c>
      <c r="O63" s="9"/>
    </row>
    <row r="64" spans="1:15" x14ac:dyDescent="0.15">
      <c r="A64" s="4" t="s">
        <v>176</v>
      </c>
      <c r="B64">
        <v>7.9</v>
      </c>
      <c r="C64" s="17" t="e">
        <f>VLOOKUP($B64,[1]D_Values!A$2:J$127,2,FALSE)</f>
        <v>#N/A</v>
      </c>
      <c r="D64" s="17" t="e">
        <f>VLOOKUP($B64,[1]D_Values!A$2:J$127,3,FALSE)</f>
        <v>#N/A</v>
      </c>
      <c r="E64" s="17" t="e">
        <f>VLOOKUP($B64,[1]D_Values!A$2:J$127,4,FALSE)</f>
        <v>#N/A</v>
      </c>
      <c r="F64" s="17" t="e">
        <f>VLOOKUP($B64,[1]D_Values!A$2:J$127,5,FALSE)</f>
        <v>#N/A</v>
      </c>
      <c r="G64" s="17" t="e">
        <f>VLOOKUP($B64,[1]D_Values!A$2:J$127,6,FALSE)</f>
        <v>#N/A</v>
      </c>
      <c r="H64" s="17" t="e">
        <f>VLOOKUP($B64,[1]D_Values!A$2:J$127,7,FALSE)</f>
        <v>#N/A</v>
      </c>
      <c r="I64" s="17" t="e">
        <f>VLOOKUP($B64,[1]D_Values!A$2:J$127,8,FALSE)</f>
        <v>#N/A</v>
      </c>
      <c r="J64" s="17" t="e">
        <f>VLOOKUP($B64,[1]D_Values!A$2:J$127,9,FALSE)</f>
        <v>#N/A</v>
      </c>
      <c r="K64" s="17" t="e">
        <f>VLOOKUP($B64,[1]D_Values!A$2:J$127,10,FALSE)</f>
        <v>#N/A</v>
      </c>
      <c r="L64" s="16">
        <v>178471</v>
      </c>
      <c r="M64" s="16">
        <v>433052</v>
      </c>
      <c r="N64" s="12">
        <v>45120</v>
      </c>
      <c r="O64" s="12"/>
    </row>
    <row r="65" spans="1:15" x14ac:dyDescent="0.15">
      <c r="A65" s="3" t="s">
        <v>176</v>
      </c>
      <c r="B65">
        <v>8.1</v>
      </c>
      <c r="C65" s="17">
        <f>VLOOKUP($B65,[1]D_Values!A$2:J$127,2,FALSE)</f>
        <v>0.21666338732167609</v>
      </c>
      <c r="D65" s="17">
        <f>VLOOKUP($B65,[1]D_Values!A$2:J$127,3,FALSE)</f>
        <v>0.25320497933614378</v>
      </c>
      <c r="E65" s="17">
        <f>VLOOKUP($B65,[1]D_Values!A$2:J$127,4,FALSE)</f>
        <v>0.25692281923735638</v>
      </c>
      <c r="F65" s="17">
        <f>VLOOKUP($B65,[1]D_Values!A$2:J$127,5,FALSE)</f>
        <v>0.57265360514321451</v>
      </c>
      <c r="G65" s="17">
        <f>VLOOKUP($B65,[1]D_Values!A$2:J$127,6,FALSE)</f>
        <v>1.225150995107267</v>
      </c>
      <c r="H65" s="17">
        <f>VLOOKUP($B65,[1]D_Values!A$2:J$127,7,FALSE)</f>
        <v>2.7552958767587268</v>
      </c>
      <c r="I65" s="17">
        <f>VLOOKUP($B65,[1]D_Values!A$2:J$127,8,FALSE)</f>
        <v>5.1046249608493746</v>
      </c>
      <c r="J65" s="17">
        <f>VLOOKUP($B65,[1]D_Values!A$2:J$127,9,FALSE)</f>
        <v>6.2753879102173338</v>
      </c>
      <c r="K65" s="17">
        <f>VLOOKUP($B65,[1]D_Values!A$2:J$127,10,FALSE)</f>
        <v>8.8836709910238589</v>
      </c>
      <c r="L65" s="6">
        <v>178386</v>
      </c>
      <c r="M65" s="6">
        <v>433028</v>
      </c>
      <c r="N65" s="7">
        <v>45120</v>
      </c>
      <c r="O65" s="7"/>
    </row>
    <row r="66" spans="1:15" x14ac:dyDescent="0.15">
      <c r="A66" s="3" t="s">
        <v>176</v>
      </c>
      <c r="B66">
        <v>8.1999999999999993</v>
      </c>
      <c r="C66" s="17">
        <f>VLOOKUP($B66,[1]D_Values!A$2:J$127,2,FALSE)</f>
        <v>0.2684324771826988</v>
      </c>
      <c r="D66" s="17">
        <f>VLOOKUP($B66,[1]D_Values!A$2:J$127,3,FALSE)</f>
        <v>0.29217099611318581</v>
      </c>
      <c r="E66" s="17">
        <f>VLOOKUP($B66,[1]D_Values!A$2:J$127,4,FALSE)</f>
        <v>0.2971648991313251</v>
      </c>
      <c r="F66" s="17">
        <f>VLOOKUP($B66,[1]D_Values!A$2:J$127,5,FALSE)</f>
        <v>0.64576454247016202</v>
      </c>
      <c r="G66" s="17">
        <f>VLOOKUP($B66,[1]D_Values!A$2:J$127,6,FALSE)</f>
        <v>0.88046031101683886</v>
      </c>
      <c r="H66" s="17">
        <f>VLOOKUP($B66,[1]D_Values!A$2:J$127,7,FALSE)</f>
        <v>1.213083891850032</v>
      </c>
      <c r="I66" s="17">
        <f>VLOOKUP($B66,[1]D_Values!A$2:J$127,8,FALSE)</f>
        <v>1.5153260101654999</v>
      </c>
      <c r="J66" s="17">
        <f>VLOOKUP($B66,[1]D_Values!A$2:J$127,9,FALSE)</f>
        <v>1.8954252929303701</v>
      </c>
      <c r="K66" s="17">
        <f>VLOOKUP($B66,[1]D_Values!A$2:J$127,10,FALSE)</f>
        <v>2.7460405722065251</v>
      </c>
      <c r="L66" s="8">
        <v>178357</v>
      </c>
      <c r="M66" s="8">
        <v>433041</v>
      </c>
      <c r="N66" s="9">
        <v>45120</v>
      </c>
      <c r="O66" s="9"/>
    </row>
    <row r="67" spans="1:15" x14ac:dyDescent="0.15">
      <c r="A67" s="3" t="s">
        <v>176</v>
      </c>
      <c r="B67">
        <v>8.3000000000000007</v>
      </c>
      <c r="C67" s="17">
        <f>VLOOKUP($B67,[1]D_Values!A$2:J$127,2,FALSE)</f>
        <v>0.25496522993746268</v>
      </c>
      <c r="D67" s="17">
        <f>VLOOKUP($B67,[1]D_Values!A$2:J$127,3,FALSE)</f>
        <v>0.26115209012096269</v>
      </c>
      <c r="E67" s="17">
        <f>VLOOKUP($B67,[1]D_Values!A$2:J$127,4,FALSE)</f>
        <v>0.26240736211504001</v>
      </c>
      <c r="F67" s="17">
        <f>VLOOKUP($B67,[1]D_Values!A$2:J$127,5,FALSE)</f>
        <v>0.30887398812114619</v>
      </c>
      <c r="G67" s="17">
        <f>VLOOKUP($B67,[1]D_Values!A$2:J$127,6,FALSE)</f>
        <v>0.32404582458404579</v>
      </c>
      <c r="H67" s="17">
        <f>VLOOKUP($B67,[1]D_Values!A$2:J$127,7,FALSE)</f>
        <v>0.33996289900970561</v>
      </c>
      <c r="I67" s="17">
        <f>VLOOKUP($B67,[1]D_Values!A$2:J$127,8,FALSE)</f>
        <v>0.36446955222119909</v>
      </c>
      <c r="J67" s="17">
        <f>VLOOKUP($B67,[1]D_Values!A$2:J$127,9,FALSE)</f>
        <v>0.40608402804061172</v>
      </c>
      <c r="K67" s="17">
        <f>VLOOKUP($B67,[1]D_Values!A$2:J$127,10,FALSE)</f>
        <v>0.47758193511918268</v>
      </c>
      <c r="L67" s="8">
        <v>178294</v>
      </c>
      <c r="M67" s="8">
        <v>433080</v>
      </c>
      <c r="N67" s="9">
        <v>45120</v>
      </c>
      <c r="O67" s="9"/>
    </row>
    <row r="68" spans="1:15" x14ac:dyDescent="0.15">
      <c r="A68" s="3" t="s">
        <v>176</v>
      </c>
      <c r="B68">
        <v>8.4</v>
      </c>
      <c r="C68" s="17">
        <f>VLOOKUP($B68,[1]D_Values!A$2:J$127,2,FALSE)</f>
        <v>0.25692759031331258</v>
      </c>
      <c r="D68" s="17">
        <f>VLOOKUP($B68,[1]D_Values!A$2:J$127,3,FALSE)</f>
        <v>0.26335123511608421</v>
      </c>
      <c r="E68" s="17">
        <f>VLOOKUP($B68,[1]D_Values!A$2:J$127,4,FALSE)</f>
        <v>0.26465510931088082</v>
      </c>
      <c r="F68" s="17">
        <f>VLOOKUP($B68,[1]D_Values!A$2:J$127,5,FALSE)</f>
        <v>0.31304564775763971</v>
      </c>
      <c r="G68" s="17">
        <f>VLOOKUP($B68,[1]D_Values!A$2:J$127,6,FALSE)</f>
        <v>0.32889472026961097</v>
      </c>
      <c r="H68" s="17">
        <f>VLOOKUP($B68,[1]D_Values!A$2:J$127,7,FALSE)</f>
        <v>0.34554620962171101</v>
      </c>
      <c r="I68" s="17">
        <f>VLOOKUP($B68,[1]D_Values!A$2:J$127,8,FALSE)</f>
        <v>0.38047384471886209</v>
      </c>
      <c r="J68" s="17">
        <f>VLOOKUP($B68,[1]D_Values!A$2:J$127,9,FALSE)</f>
        <v>0.40445604204039648</v>
      </c>
      <c r="K68" s="17">
        <f>VLOOKUP($B68,[1]D_Values!A$2:J$127,10,FALSE)</f>
        <v>0.44329323988024449</v>
      </c>
      <c r="L68" s="8">
        <v>178286</v>
      </c>
      <c r="M68" s="8">
        <v>433086</v>
      </c>
      <c r="N68" s="9">
        <v>45120</v>
      </c>
      <c r="O68" s="9"/>
    </row>
    <row r="69" spans="1:15" x14ac:dyDescent="0.15">
      <c r="A69" s="3" t="s">
        <v>176</v>
      </c>
      <c r="B69">
        <v>8.5</v>
      </c>
      <c r="C69" s="17">
        <f>VLOOKUP($B69,[1]D_Values!A$2:J$127,2,FALSE)</f>
        <v>0.2025646239013642</v>
      </c>
      <c r="D69" s="17">
        <f>VLOOKUP($B69,[1]D_Values!A$2:J$127,3,FALSE)</f>
        <v>0.2349051984338113</v>
      </c>
      <c r="E69" s="17">
        <f>VLOOKUP($B69,[1]D_Values!A$2:J$127,4,FALSE)</f>
        <v>0.2419682775344757</v>
      </c>
      <c r="F69" s="17">
        <f>VLOOKUP($B69,[1]D_Values!A$2:J$127,5,FALSE)</f>
        <v>0.32356866832673831</v>
      </c>
      <c r="G69" s="17">
        <f>VLOOKUP($B69,[1]D_Values!A$2:J$127,6,FALSE)</f>
        <v>0.34996080225276932</v>
      </c>
      <c r="H69" s="17">
        <f>VLOOKUP($B69,[1]D_Values!A$2:J$127,7,FALSE)</f>
        <v>0.41260632369554212</v>
      </c>
      <c r="I69" s="17">
        <f>VLOOKUP($B69,[1]D_Values!A$2:J$127,8,FALSE)</f>
        <v>0.49591400534970431</v>
      </c>
      <c r="J69" s="17">
        <f>VLOOKUP($B69,[1]D_Values!A$2:J$127,9,FALSE)</f>
        <v>0.5644476393914557</v>
      </c>
      <c r="K69" s="17">
        <f>VLOOKUP($B69,[1]D_Values!A$2:J$127,10,FALSE)</f>
        <v>0.69265983090201577</v>
      </c>
      <c r="L69" s="8">
        <v>178330</v>
      </c>
      <c r="M69" s="8">
        <v>433074</v>
      </c>
      <c r="N69" s="9">
        <v>45120</v>
      </c>
      <c r="O69" s="9"/>
    </row>
    <row r="70" spans="1:15" x14ac:dyDescent="0.15">
      <c r="A70" s="3" t="s">
        <v>176</v>
      </c>
      <c r="B70">
        <v>8.6</v>
      </c>
      <c r="C70" s="17">
        <f>VLOOKUP($B70,[1]D_Values!A$2:J$127,2,FALSE)</f>
        <v>0.14131194974344949</v>
      </c>
      <c r="D70" s="17">
        <f>VLOOKUP($B70,[1]D_Values!A$2:J$127,3,FALSE)</f>
        <v>0.15844197554640249</v>
      </c>
      <c r="E70" s="17">
        <f>VLOOKUP($B70,[1]D_Values!A$2:J$127,4,FALSE)</f>
        <v>0.16210952036804449</v>
      </c>
      <c r="F70" s="17">
        <f>VLOOKUP($B70,[1]D_Values!A$2:J$127,5,FALSE)</f>
        <v>0.30329862466081592</v>
      </c>
      <c r="G70" s="17">
        <f>VLOOKUP($B70,[1]D_Values!A$2:J$127,6,FALSE)</f>
        <v>0.37662605809065203</v>
      </c>
      <c r="H70" s="17">
        <f>VLOOKUP($B70,[1]D_Values!A$2:J$127,7,FALSE)</f>
        <v>2.428507996884627</v>
      </c>
      <c r="I70" s="17">
        <f>VLOOKUP($B70,[1]D_Values!A$2:J$127,8,FALSE)</f>
        <v>9.1984379556420883</v>
      </c>
      <c r="J70" s="17">
        <f>VLOOKUP($B70,[1]D_Values!A$2:J$127,9,FALSE)</f>
        <v>12.50193019648624</v>
      </c>
      <c r="K70" s="17">
        <f>VLOOKUP($B70,[1]D_Values!A$2:J$127,10,FALSE)</f>
        <v>18.628222724290008</v>
      </c>
      <c r="L70" s="8">
        <v>178390</v>
      </c>
      <c r="M70" s="8">
        <v>433053</v>
      </c>
      <c r="N70" s="9">
        <v>45120</v>
      </c>
      <c r="O70" s="9"/>
    </row>
    <row r="71" spans="1:15" x14ac:dyDescent="0.15">
      <c r="A71" s="3" t="s">
        <v>176</v>
      </c>
      <c r="B71">
        <v>8.6999999999999993</v>
      </c>
      <c r="C71" s="17">
        <f>VLOOKUP($B71,[1]D_Values!A$2:J$127,2,FALSE)</f>
        <v>0.2332098240297443</v>
      </c>
      <c r="D71" s="17">
        <f>VLOOKUP($B71,[1]D_Values!A$2:J$127,3,FALSE)</f>
        <v>0.27991055493877243</v>
      </c>
      <c r="E71" s="17">
        <f>VLOOKUP($B71,[1]D_Values!A$2:J$127,4,FALSE)</f>
        <v>0.28834348983113589</v>
      </c>
      <c r="F71" s="17">
        <f>VLOOKUP($B71,[1]D_Values!A$2:J$127,5,FALSE)</f>
        <v>2.090868839212991</v>
      </c>
      <c r="G71" s="17">
        <f>VLOOKUP($B71,[1]D_Values!A$2:J$127,6,FALSE)</f>
        <v>4.5733189931406946</v>
      </c>
      <c r="H71" s="17">
        <f>VLOOKUP($B71,[1]D_Values!A$2:J$127,7,FALSE)</f>
        <v>9.0569784713792849</v>
      </c>
      <c r="I71" s="17">
        <f>VLOOKUP($B71,[1]D_Values!A$2:J$127,8,FALSE)</f>
        <v>16.629580261845479</v>
      </c>
      <c r="J71" s="17">
        <f>VLOOKUP($B71,[1]D_Values!A$2:J$127,9,FALSE)</f>
        <v>18.55162181737839</v>
      </c>
      <c r="K71" s="17">
        <f>VLOOKUP($B71,[1]D_Values!A$2:J$127,10,FALSE)</f>
        <v>21.859125060023079</v>
      </c>
      <c r="L71" s="8">
        <v>178399</v>
      </c>
      <c r="M71" s="8">
        <v>433052</v>
      </c>
      <c r="N71" s="9">
        <v>45120</v>
      </c>
      <c r="O71" s="9"/>
    </row>
    <row r="72" spans="1:15" x14ac:dyDescent="0.15">
      <c r="A72" s="3" t="s">
        <v>176</v>
      </c>
      <c r="B72">
        <v>8.8000000000000007</v>
      </c>
      <c r="C72" s="17">
        <f>VLOOKUP($B72,[1]D_Values!A$2:J$127,2,FALSE)</f>
        <v>0.2165187016381315</v>
      </c>
      <c r="D72" s="17">
        <f>VLOOKUP($B72,[1]D_Values!A$2:J$127,3,FALSE)</f>
        <v>0.25061408261582863</v>
      </c>
      <c r="E72" s="17">
        <f>VLOOKUP($B72,[1]D_Values!A$2:J$127,4,FALSE)</f>
        <v>0.25222822975278442</v>
      </c>
      <c r="F72" s="17">
        <f>VLOOKUP($B72,[1]D_Values!A$2:J$127,5,FALSE)</f>
        <v>0.31375682833850888</v>
      </c>
      <c r="G72" s="17">
        <f>VLOOKUP($B72,[1]D_Values!A$2:J$127,6,FALSE)</f>
        <v>0.33456105921026291</v>
      </c>
      <c r="H72" s="17">
        <f>VLOOKUP($B72,[1]D_Values!A$2:J$127,7,FALSE)</f>
        <v>0.36106144969150888</v>
      </c>
      <c r="I72" s="17">
        <f>VLOOKUP($B72,[1]D_Values!A$2:J$127,8,FALSE)</f>
        <v>0.45067646959017871</v>
      </c>
      <c r="J72" s="17">
        <f>VLOOKUP($B72,[1]D_Values!A$2:J$127,9,FALSE)</f>
        <v>0.49246842250072831</v>
      </c>
      <c r="K72" s="17">
        <f>VLOOKUP($B72,[1]D_Values!A$2:J$127,10,FALSE)</f>
        <v>0.63797298259232937</v>
      </c>
      <c r="L72" s="8">
        <v>178358</v>
      </c>
      <c r="M72" s="8">
        <v>433079</v>
      </c>
      <c r="N72" s="9">
        <v>45120</v>
      </c>
      <c r="O72" s="9"/>
    </row>
    <row r="73" spans="1:15" x14ac:dyDescent="0.15">
      <c r="A73" s="3" t="s">
        <v>176</v>
      </c>
      <c r="B73">
        <v>8.9</v>
      </c>
      <c r="C73" s="17">
        <f>VLOOKUP($B73,[1]D_Values!A$2:J$127,2,FALSE)</f>
        <v>0.23115968397902181</v>
      </c>
      <c r="D73" s="17">
        <f>VLOOKUP($B73,[1]D_Values!A$2:J$127,3,FALSE)</f>
        <v>0.25404179128770987</v>
      </c>
      <c r="E73" s="17">
        <f>VLOOKUP($B73,[1]D_Values!A$2:J$127,4,FALSE)</f>
        <v>0.25538419216020231</v>
      </c>
      <c r="F73" s="17">
        <f>VLOOKUP($B73,[1]D_Values!A$2:J$127,5,FALSE)</f>
        <v>0.30550248893751741</v>
      </c>
      <c r="G73" s="17">
        <f>VLOOKUP($B73,[1]D_Values!A$2:J$127,6,FALSE)</f>
        <v>0.32203509715369272</v>
      </c>
      <c r="H73" s="17">
        <f>VLOOKUP($B73,[1]D_Values!A$2:J$127,7,FALSE)</f>
        <v>0.33946238591856043</v>
      </c>
      <c r="I73" s="17">
        <f>VLOOKUP($B73,[1]D_Values!A$2:J$127,8,FALSE)</f>
        <v>0.37405632446945958</v>
      </c>
      <c r="J73" s="17">
        <f>VLOOKUP($B73,[1]D_Values!A$2:J$127,9,FALSE)</f>
        <v>0.42970359816023662</v>
      </c>
      <c r="K73" s="17">
        <f>VLOOKUP($B73,[1]D_Values!A$2:J$127,10,FALSE)</f>
        <v>0.57012263011085085</v>
      </c>
      <c r="L73" s="11">
        <v>178304</v>
      </c>
      <c r="M73" s="11">
        <v>433106</v>
      </c>
      <c r="N73" s="12">
        <v>45120</v>
      </c>
      <c r="O73" s="12"/>
    </row>
    <row r="74" spans="1:15" x14ac:dyDescent="0.15">
      <c r="A74" s="5" t="s">
        <v>176</v>
      </c>
      <c r="B74">
        <v>9.1</v>
      </c>
      <c r="C74" s="17">
        <f>VLOOKUP($B74,[1]D_Values!A$2:J$127,2,FALSE)</f>
        <v>0.28482338289645459</v>
      </c>
      <c r="D74" s="17">
        <f>VLOOKUP($B74,[1]D_Values!A$2:J$127,3,FALSE)</f>
        <v>0.31063279531628901</v>
      </c>
      <c r="E74" s="17">
        <f>VLOOKUP($B74,[1]D_Values!A$2:J$127,4,FALSE)</f>
        <v>0.31606880737423171</v>
      </c>
      <c r="F74" s="17">
        <f>VLOOKUP($B74,[1]D_Values!A$2:J$127,5,FALSE)</f>
        <v>0.65554862754974264</v>
      </c>
      <c r="G74" s="17">
        <f>VLOOKUP($B74,[1]D_Values!A$2:J$127,6,FALSE)</f>
        <v>1.0263809039602709</v>
      </c>
      <c r="H74" s="17">
        <f>VLOOKUP($B74,[1]D_Values!A$2:J$127,7,FALSE)</f>
        <v>1.9372379981847161</v>
      </c>
      <c r="I74" s="17">
        <f>VLOOKUP($B74,[1]D_Values!A$2:J$127,8,FALSE)</f>
        <v>3.495814005318052</v>
      </c>
      <c r="J74" s="17">
        <f>VLOOKUP($B74,[1]D_Values!A$2:J$127,9,FALSE)</f>
        <v>4.3796117570877344</v>
      </c>
      <c r="K74" s="17">
        <f>VLOOKUP($B74,[1]D_Values!A$2:J$127,10,FALSE)</f>
        <v>6.042800028994666</v>
      </c>
      <c r="L74" s="6">
        <v>178226</v>
      </c>
      <c r="M74" s="6">
        <v>433116</v>
      </c>
      <c r="N74" s="7">
        <v>45120</v>
      </c>
      <c r="O74" s="7"/>
    </row>
    <row r="75" spans="1:15" x14ac:dyDescent="0.15">
      <c r="A75" s="3" t="s">
        <v>176</v>
      </c>
      <c r="B75">
        <v>9.1999999999999993</v>
      </c>
      <c r="C75" s="17">
        <f>VLOOKUP($B75,[1]D_Values!A$2:J$127,2,FALSE)</f>
        <v>0.25236995548146429</v>
      </c>
      <c r="D75" s="17">
        <f>VLOOKUP($B75,[1]D_Values!A$2:J$127,3,FALSE)</f>
        <v>0.26377948091922587</v>
      </c>
      <c r="E75" s="17">
        <f>VLOOKUP($B75,[1]D_Values!A$2:J$127,4,FALSE)</f>
        <v>0.26612255288170777</v>
      </c>
      <c r="F75" s="17">
        <f>VLOOKUP($B75,[1]D_Values!A$2:J$127,5,FALSE)</f>
        <v>0.3649083344053472</v>
      </c>
      <c r="G75" s="17">
        <f>VLOOKUP($B75,[1]D_Values!A$2:J$127,6,FALSE)</f>
        <v>0.44325064748959653</v>
      </c>
      <c r="H75" s="17">
        <f>VLOOKUP($B75,[1]D_Values!A$2:J$127,7,FALSE)</f>
        <v>0.55979669793289977</v>
      </c>
      <c r="I75" s="17">
        <f>VLOOKUP($B75,[1]D_Values!A$2:J$127,8,FALSE)</f>
        <v>0.82583460052844082</v>
      </c>
      <c r="J75" s="17">
        <f>VLOOKUP($B75,[1]D_Values!A$2:J$127,9,FALSE)</f>
        <v>1.1185637595364719</v>
      </c>
      <c r="K75" s="17">
        <f>VLOOKUP($B75,[1]D_Values!A$2:J$127,10,FALSE)</f>
        <v>2.495019327768321</v>
      </c>
      <c r="L75" s="8">
        <v>178192</v>
      </c>
      <c r="M75" s="8">
        <v>433110</v>
      </c>
      <c r="N75" s="9">
        <v>45120</v>
      </c>
      <c r="O75" s="9"/>
    </row>
    <row r="76" spans="1:15" x14ac:dyDescent="0.15">
      <c r="A76" s="3" t="s">
        <v>176</v>
      </c>
      <c r="B76">
        <v>9.3000000000000007</v>
      </c>
      <c r="C76" s="17">
        <f>VLOOKUP($B76,[1]D_Values!A$2:J$127,2,FALSE)</f>
        <v>0.19221992148916309</v>
      </c>
      <c r="D76" s="17">
        <f>VLOOKUP($B76,[1]D_Values!A$2:J$127,3,FALSE)</f>
        <v>0.20765420648953989</v>
      </c>
      <c r="E76" s="17">
        <f>VLOOKUP($B76,[1]D_Values!A$2:J$127,4,FALSE)</f>
        <v>0.2108867047103529</v>
      </c>
      <c r="F76" s="17">
        <f>VLOOKUP($B76,[1]D_Values!A$2:J$127,5,FALSE)</f>
        <v>0.28094287862229339</v>
      </c>
      <c r="G76" s="17">
        <f>VLOOKUP($B76,[1]D_Values!A$2:J$127,6,FALSE)</f>
        <v>0.2955737797490286</v>
      </c>
      <c r="H76" s="17">
        <f>VLOOKUP($B76,[1]D_Values!A$2:J$127,7,FALSE)</f>
        <v>0.31096662675184372</v>
      </c>
      <c r="I76" s="17">
        <f>VLOOKUP($B76,[1]D_Values!A$2:J$127,8,FALSE)</f>
        <v>0.32716110013387711</v>
      </c>
      <c r="J76" s="17">
        <f>VLOOKUP($B76,[1]D_Values!A$2:J$127,9,FALSE)</f>
        <v>0.33387262433712572</v>
      </c>
      <c r="K76" s="17">
        <f>VLOOKUP($B76,[1]D_Values!A$2:J$127,10,FALSE)</f>
        <v>0.34419894687356239</v>
      </c>
      <c r="L76" s="8">
        <v>178121</v>
      </c>
      <c r="M76" s="8">
        <v>433149</v>
      </c>
      <c r="N76" s="9">
        <v>45120</v>
      </c>
      <c r="O76" s="9"/>
    </row>
    <row r="77" spans="1:15" x14ac:dyDescent="0.15">
      <c r="A77" s="3" t="s">
        <v>176</v>
      </c>
      <c r="B77">
        <v>9.4</v>
      </c>
      <c r="C77" s="17">
        <f>VLOOKUP($B77,[1]D_Values!A$2:J$127,2,FALSE)</f>
        <v>0.23910784787595979</v>
      </c>
      <c r="D77" s="17">
        <f>VLOOKUP($B77,[1]D_Values!A$2:J$127,3,FALSE)</f>
        <v>0.25410740442086882</v>
      </c>
      <c r="E77" s="17">
        <f>VLOOKUP($B77,[1]D_Values!A$2:J$127,4,FALSE)</f>
        <v>0.25521681524085899</v>
      </c>
      <c r="F77" s="17">
        <f>VLOOKUP($B77,[1]D_Values!A$2:J$127,5,FALSE)</f>
        <v>0.29596209285169389</v>
      </c>
      <c r="G77" s="17">
        <f>VLOOKUP($B77,[1]D_Values!A$2:J$127,6,FALSE)</f>
        <v>0.309140381233518</v>
      </c>
      <c r="H77" s="17">
        <f>VLOOKUP($B77,[1]D_Values!A$2:J$127,7,FALSE)</f>
        <v>0.32290545856186281</v>
      </c>
      <c r="I77" s="17">
        <f>VLOOKUP($B77,[1]D_Values!A$2:J$127,8,FALSE)</f>
        <v>0.3372834527569698</v>
      </c>
      <c r="J77" s="17">
        <f>VLOOKUP($B77,[1]D_Values!A$2:J$127,9,FALSE)</f>
        <v>0.34321234015277913</v>
      </c>
      <c r="K77" s="17">
        <f>VLOOKUP($B77,[1]D_Values!A$2:J$127,10,FALSE)</f>
        <v>0.35230165513559658</v>
      </c>
      <c r="L77" s="8">
        <v>178110</v>
      </c>
      <c r="M77" s="8">
        <v>433169</v>
      </c>
      <c r="N77" s="9">
        <v>45120</v>
      </c>
      <c r="O77" s="9"/>
    </row>
    <row r="78" spans="1:15" x14ac:dyDescent="0.15">
      <c r="A78" s="3" t="s">
        <v>176</v>
      </c>
      <c r="B78">
        <v>9.5</v>
      </c>
      <c r="C78" s="17">
        <f>VLOOKUP($B78,[1]D_Values!A$2:J$127,2,FALSE)</f>
        <v>0.15991419830847761</v>
      </c>
      <c r="D78" s="17">
        <f>VLOOKUP($B78,[1]D_Values!A$2:J$127,3,FALSE)</f>
        <v>0.18217845779486791</v>
      </c>
      <c r="E78" s="17">
        <f>VLOOKUP($B78,[1]D_Values!A$2:J$127,4,FALSE)</f>
        <v>0.1839034727119824</v>
      </c>
      <c r="F78" s="17">
        <f>VLOOKUP($B78,[1]D_Values!A$2:J$127,5,FALSE)</f>
        <v>0.2528290422601302</v>
      </c>
      <c r="G78" s="17">
        <f>VLOOKUP($B78,[1]D_Values!A$2:J$127,6,FALSE)</f>
        <v>0.27369099072859571</v>
      </c>
      <c r="H78" s="17">
        <f>VLOOKUP($B78,[1]D_Values!A$2:J$127,7,FALSE)</f>
        <v>0.29627434307539058</v>
      </c>
      <c r="I78" s="17">
        <f>VLOOKUP($B78,[1]D_Values!A$2:J$127,8,FALSE)</f>
        <v>0.32072113930779472</v>
      </c>
      <c r="J78" s="17">
        <f>VLOOKUP($B78,[1]D_Values!A$2:J$127,9,FALSE)</f>
        <v>0.33105564897056428</v>
      </c>
      <c r="K78" s="17">
        <f>VLOOKUP($B78,[1]D_Values!A$2:J$127,10,FALSE)</f>
        <v>0.34718513972948151</v>
      </c>
      <c r="L78" s="8">
        <v>178154</v>
      </c>
      <c r="M78" s="8">
        <v>433145</v>
      </c>
      <c r="N78" s="9">
        <v>45120</v>
      </c>
      <c r="O78" s="9"/>
    </row>
    <row r="79" spans="1:15" x14ac:dyDescent="0.15">
      <c r="A79" s="3" t="s">
        <v>176</v>
      </c>
      <c r="B79">
        <v>9.6</v>
      </c>
      <c r="C79" s="17">
        <f>VLOOKUP($B79,[1]D_Values!A$2:J$127,2,FALSE)</f>
        <v>0.2636995229043323</v>
      </c>
      <c r="D79" s="17">
        <f>VLOOKUP($B79,[1]D_Values!A$2:J$127,3,FALSE)</f>
        <v>0.27808617917340928</v>
      </c>
      <c r="E79" s="17">
        <f>VLOOKUP($B79,[1]D_Values!A$2:J$127,4,FALSE)</f>
        <v>0.2810563599359574</v>
      </c>
      <c r="F79" s="17">
        <f>VLOOKUP($B79,[1]D_Values!A$2:J$127,5,FALSE)</f>
        <v>0.42970913892170071</v>
      </c>
      <c r="G79" s="17">
        <f>VLOOKUP($B79,[1]D_Values!A$2:J$127,6,FALSE)</f>
        <v>0.50549110290482568</v>
      </c>
      <c r="H79" s="17">
        <f>VLOOKUP($B79,[1]D_Values!A$2:J$127,7,FALSE)</f>
        <v>0.63816474269272172</v>
      </c>
      <c r="I79" s="17">
        <f>VLOOKUP($B79,[1]D_Values!A$2:J$127,8,FALSE)</f>
        <v>0.98623808419578685</v>
      </c>
      <c r="J79" s="17">
        <f>VLOOKUP($B79,[1]D_Values!A$2:J$127,9,FALSE)</f>
        <v>1.296734202107209</v>
      </c>
      <c r="K79" s="17">
        <f>VLOOKUP($B79,[1]D_Values!A$2:J$127,10,FALSE)</f>
        <v>2.831710227513812</v>
      </c>
      <c r="L79" s="8">
        <v>178232</v>
      </c>
      <c r="M79" s="8">
        <v>433127</v>
      </c>
      <c r="N79" s="9">
        <v>45120</v>
      </c>
      <c r="O79" s="9"/>
    </row>
    <row r="80" spans="1:15" x14ac:dyDescent="0.15">
      <c r="A80" s="3" t="s">
        <v>176</v>
      </c>
      <c r="B80">
        <v>9.6999999999999993</v>
      </c>
      <c r="C80" s="17">
        <f>VLOOKUP($B80,[1]D_Values!A$2:J$127,2,FALSE)</f>
        <v>0.2527694701160938</v>
      </c>
      <c r="D80" s="17">
        <f>VLOOKUP($B80,[1]D_Values!A$2:J$127,3,FALSE)</f>
        <v>0.25924586825426188</v>
      </c>
      <c r="E80" s="17">
        <f>VLOOKUP($B80,[1]D_Values!A$2:J$127,4,FALSE)</f>
        <v>0.26056092578203199</v>
      </c>
      <c r="F80" s="17">
        <f>VLOOKUP($B80,[1]D_Values!A$2:J$127,5,FALSE)</f>
        <v>0.30947275562844317</v>
      </c>
      <c r="G80" s="17">
        <f>VLOOKUP($B80,[1]D_Values!A$2:J$127,6,FALSE)</f>
        <v>0.32553438856234768</v>
      </c>
      <c r="H80" s="17">
        <f>VLOOKUP($B80,[1]D_Values!A$2:J$127,7,FALSE)</f>
        <v>0.34242962008550321</v>
      </c>
      <c r="I80" s="17">
        <f>VLOOKUP($B80,[1]D_Values!A$2:J$127,8,FALSE)</f>
        <v>0.37503678326637002</v>
      </c>
      <c r="J80" s="17">
        <f>VLOOKUP($B80,[1]D_Values!A$2:J$127,9,FALSE)</f>
        <v>0.40481020441235938</v>
      </c>
      <c r="K80" s="17">
        <f>VLOOKUP($B80,[1]D_Values!A$2:J$127,10,FALSE)</f>
        <v>0.45396025522625533</v>
      </c>
      <c r="L80" s="8">
        <v>178237</v>
      </c>
      <c r="M80" s="8">
        <v>433138</v>
      </c>
      <c r="N80" s="9">
        <v>45120</v>
      </c>
      <c r="O80" s="9"/>
    </row>
    <row r="81" spans="1:15" x14ac:dyDescent="0.15">
      <c r="A81" s="3" t="s">
        <v>176</v>
      </c>
      <c r="B81">
        <v>9.8000000000000007</v>
      </c>
      <c r="C81" s="17">
        <f>VLOOKUP($B81,[1]D_Values!A$2:J$127,2,FALSE)</f>
        <v>0.259595685271517</v>
      </c>
      <c r="D81" s="17">
        <f>VLOOKUP($B81,[1]D_Values!A$2:J$127,3,FALSE)</f>
        <v>0.27519109503660438</v>
      </c>
      <c r="E81" s="17">
        <f>VLOOKUP($B81,[1]D_Values!A$2:J$127,4,FALSE)</f>
        <v>0.27842085171528902</v>
      </c>
      <c r="F81" s="17">
        <f>VLOOKUP($B81,[1]D_Values!A$2:J$127,5,FALSE)</f>
        <v>0.50546912370490105</v>
      </c>
      <c r="G81" s="17">
        <f>VLOOKUP($B81,[1]D_Values!A$2:J$127,6,FALSE)</f>
        <v>0.76986886518046682</v>
      </c>
      <c r="H81" s="17">
        <f>VLOOKUP($B81,[1]D_Values!A$2:J$127,7,FALSE)</f>
        <v>1.375348826851976</v>
      </c>
      <c r="I81" s="17">
        <f>VLOOKUP($B81,[1]D_Values!A$2:J$127,8,FALSE)</f>
        <v>3.0914536096833398</v>
      </c>
      <c r="J81" s="17">
        <f>VLOOKUP($B81,[1]D_Values!A$2:J$127,9,FALSE)</f>
        <v>4.17991084562866</v>
      </c>
      <c r="K81" s="17">
        <f>VLOOKUP($B81,[1]D_Values!A$2:J$127,10,FALSE)</f>
        <v>6.2823682650579054</v>
      </c>
      <c r="L81" s="8">
        <v>178166</v>
      </c>
      <c r="M81" s="8">
        <v>433162</v>
      </c>
      <c r="N81" s="9">
        <v>45120</v>
      </c>
      <c r="O81" s="9"/>
    </row>
    <row r="82" spans="1:15" x14ac:dyDescent="0.15">
      <c r="A82" s="4" t="s">
        <v>176</v>
      </c>
      <c r="B82">
        <v>9.9</v>
      </c>
      <c r="C82" s="17">
        <f>VLOOKUP($B82,[1]D_Values!A$2:J$127,2,FALSE)</f>
        <v>0.25239546729376872</v>
      </c>
      <c r="D82" s="17">
        <f>VLOOKUP($B82,[1]D_Values!A$2:J$127,3,FALSE)</f>
        <v>0.25895762131769878</v>
      </c>
      <c r="E82" s="17">
        <f>VLOOKUP($B82,[1]D_Values!A$2:J$127,4,FALSE)</f>
        <v>0.26029038533328069</v>
      </c>
      <c r="F82" s="17">
        <f>VLOOKUP($B82,[1]D_Values!A$2:J$127,5,FALSE)</f>
        <v>0.30992650473560229</v>
      </c>
      <c r="G82" s="17">
        <f>VLOOKUP($B82,[1]D_Values!A$2:J$127,6,FALSE)</f>
        <v>0.32625187045656079</v>
      </c>
      <c r="H82" s="17">
        <f>VLOOKUP($B82,[1]D_Values!A$2:J$127,7,FALSE)</f>
        <v>0.34343717413652169</v>
      </c>
      <c r="I82" s="17">
        <f>VLOOKUP($B82,[1]D_Values!A$2:J$127,8,FALSE)</f>
        <v>0.3798439764194908</v>
      </c>
      <c r="J82" s="17">
        <f>VLOOKUP($B82,[1]D_Values!A$2:J$127,9,FALSE)</f>
        <v>0.40993134023110839</v>
      </c>
      <c r="K82" s="17">
        <f>VLOOKUP($B82,[1]D_Values!A$2:J$127,10,FALSE)</f>
        <v>0.45958933328160417</v>
      </c>
      <c r="L82" s="11">
        <v>178118</v>
      </c>
      <c r="M82" s="11">
        <v>433192</v>
      </c>
      <c r="N82" s="12">
        <v>45120</v>
      </c>
      <c r="O82" s="12"/>
    </row>
    <row r="83" spans="1:15" x14ac:dyDescent="0.15">
      <c r="A83" s="3" t="s">
        <v>176</v>
      </c>
      <c r="B83">
        <v>10.1</v>
      </c>
      <c r="C83" s="17" t="e">
        <f>VLOOKUP($B83,[1]D_Values!A$2:J$127,2,FALSE)</f>
        <v>#N/A</v>
      </c>
      <c r="D83" s="17" t="e">
        <f>VLOOKUP($B83,[1]D_Values!A$2:J$127,3,FALSE)</f>
        <v>#N/A</v>
      </c>
      <c r="E83" s="17" t="e">
        <f>VLOOKUP($B83,[1]D_Values!A$2:J$127,4,FALSE)</f>
        <v>#N/A</v>
      </c>
      <c r="F83" s="17" t="e">
        <f>VLOOKUP($B83,[1]D_Values!A$2:J$127,5,FALSE)</f>
        <v>#N/A</v>
      </c>
      <c r="G83" s="17" t="e">
        <f>VLOOKUP($B83,[1]D_Values!A$2:J$127,6,FALSE)</f>
        <v>#N/A</v>
      </c>
      <c r="H83" s="17" t="e">
        <f>VLOOKUP($B83,[1]D_Values!A$2:J$127,7,FALSE)</f>
        <v>#N/A</v>
      </c>
      <c r="I83" s="17" t="e">
        <f>VLOOKUP($B83,[1]D_Values!A$2:J$127,8,FALSE)</f>
        <v>#N/A</v>
      </c>
      <c r="J83" s="17" t="e">
        <f>VLOOKUP($B83,[1]D_Values!A$2:J$127,9,FALSE)</f>
        <v>#N/A</v>
      </c>
      <c r="K83" s="17" t="e">
        <f>VLOOKUP($B83,[1]D_Values!A$2:J$127,10,FALSE)</f>
        <v>#N/A</v>
      </c>
      <c r="L83" s="8">
        <v>178033</v>
      </c>
      <c r="M83" s="8">
        <v>433186</v>
      </c>
      <c r="N83" s="7">
        <v>45120</v>
      </c>
      <c r="O83" s="7"/>
    </row>
    <row r="84" spans="1:15" x14ac:dyDescent="0.15">
      <c r="A84" s="3" t="s">
        <v>176</v>
      </c>
      <c r="B84">
        <v>10.199999999999999</v>
      </c>
      <c r="C84" s="17">
        <f>VLOOKUP($B84,[1]D_Values!A$2:J$127,2,FALSE)</f>
        <v>0.20311078296635721</v>
      </c>
      <c r="D84" s="17">
        <f>VLOOKUP($B84,[1]D_Values!A$2:J$127,3,FALSE)</f>
        <v>0.22230586756568721</v>
      </c>
      <c r="E84" s="17">
        <f>VLOOKUP($B84,[1]D_Values!A$2:J$127,4,FALSE)</f>
        <v>0.2263573050698359</v>
      </c>
      <c r="F84" s="17">
        <f>VLOOKUP($B84,[1]D_Values!A$2:J$127,5,FALSE)</f>
        <v>0.29312909630785361</v>
      </c>
      <c r="G84" s="17">
        <f>VLOOKUP($B84,[1]D_Values!A$2:J$127,6,FALSE)</f>
        <v>0.30996439216602573</v>
      </c>
      <c r="H84" s="17">
        <f>VLOOKUP($B84,[1]D_Values!A$2:J$127,7,FALSE)</f>
        <v>0.3277665902874059</v>
      </c>
      <c r="I84" s="17">
        <f>VLOOKUP($B84,[1]D_Values!A$2:J$127,8,FALSE)</f>
        <v>0.34659122281080962</v>
      </c>
      <c r="J84" s="17">
        <f>VLOOKUP($B84,[1]D_Values!A$2:J$127,9,FALSE)</f>
        <v>0.35442039978729067</v>
      </c>
      <c r="K84" s="17">
        <f>VLOOKUP($B84,[1]D_Values!A$2:J$127,10,FALSE)</f>
        <v>0.42725381051621891</v>
      </c>
      <c r="L84" s="8">
        <v>178000</v>
      </c>
      <c r="M84" s="8">
        <v>433194</v>
      </c>
      <c r="N84" s="9">
        <v>45120</v>
      </c>
      <c r="O84" s="9"/>
    </row>
    <row r="85" spans="1:15" x14ac:dyDescent="0.15">
      <c r="A85" s="3" t="s">
        <v>176</v>
      </c>
      <c r="B85">
        <v>10.3</v>
      </c>
      <c r="C85" s="17">
        <f>VLOOKUP($B85,[1]D_Values!A$2:J$127,2,FALSE)</f>
        <v>0.26477617996126313</v>
      </c>
      <c r="D85" s="17">
        <f>VLOOKUP($B85,[1]D_Values!A$2:J$127,3,FALSE)</f>
        <v>0.28102981692793222</v>
      </c>
      <c r="E85" s="17">
        <f>VLOOKUP($B85,[1]D_Values!A$2:J$127,4,FALSE)</f>
        <v>0.28439836685342679</v>
      </c>
      <c r="F85" s="17">
        <f>VLOOKUP($B85,[1]D_Values!A$2:J$127,5,FALSE)</f>
        <v>0.45728064243708227</v>
      </c>
      <c r="G85" s="17">
        <f>VLOOKUP($B85,[1]D_Values!A$2:J$127,6,FALSE)</f>
        <v>0.53730891687753135</v>
      </c>
      <c r="H85" s="17">
        <f>VLOOKUP($B85,[1]D_Values!A$2:J$127,7,FALSE)</f>
        <v>0.62892297398979191</v>
      </c>
      <c r="I85" s="17">
        <f>VLOOKUP($B85,[1]D_Values!A$2:J$127,8,FALSE)</f>
        <v>0.77637700557655609</v>
      </c>
      <c r="J85" s="17">
        <f>VLOOKUP($B85,[1]D_Values!A$2:J$127,9,FALSE)</f>
        <v>0.90705417884131034</v>
      </c>
      <c r="K85" s="17">
        <f>VLOOKUP($B85,[1]D_Values!A$2:J$127,10,FALSE)</f>
        <v>1.1454445625992591</v>
      </c>
      <c r="L85" s="8">
        <v>177940</v>
      </c>
      <c r="M85" s="8">
        <v>433240</v>
      </c>
      <c r="N85" s="9">
        <v>45120</v>
      </c>
      <c r="O85" s="9"/>
    </row>
    <row r="86" spans="1:15" x14ac:dyDescent="0.15">
      <c r="A86" s="3" t="s">
        <v>176</v>
      </c>
      <c r="B86">
        <v>10.4</v>
      </c>
      <c r="C86" s="17">
        <f>VLOOKUP($B86,[1]D_Values!A$2:J$127,2,FALSE)</f>
        <v>0.1996960306934801</v>
      </c>
      <c r="D86" s="17">
        <f>VLOOKUP($B86,[1]D_Values!A$2:J$127,3,FALSE)</f>
        <v>0.2177768464709951</v>
      </c>
      <c r="E86" s="17">
        <f>VLOOKUP($B86,[1]D_Values!A$2:J$127,4,FALSE)</f>
        <v>0.2215848985889399</v>
      </c>
      <c r="F86" s="17">
        <f>VLOOKUP($B86,[1]D_Values!A$2:J$127,5,FALSE)</f>
        <v>0.29072884036021251</v>
      </c>
      <c r="G86" s="17">
        <f>VLOOKUP($B86,[1]D_Values!A$2:J$127,6,FALSE)</f>
        <v>0.30741814321082028</v>
      </c>
      <c r="H86" s="17">
        <f>VLOOKUP($B86,[1]D_Values!A$2:J$127,7,FALSE)</f>
        <v>0.32506549628201947</v>
      </c>
      <c r="I86" s="17">
        <f>VLOOKUP($B86,[1]D_Values!A$2:J$127,8,FALSE)</f>
        <v>0.34372589649209873</v>
      </c>
      <c r="J86" s="17">
        <f>VLOOKUP($B86,[1]D_Values!A$2:J$127,9,FALSE)</f>
        <v>0.35148662611793341</v>
      </c>
      <c r="K86" s="17">
        <f>VLOOKUP($B86,[1]D_Values!A$2:J$127,10,FALSE)</f>
        <v>0.42232000532005559</v>
      </c>
      <c r="L86" s="8">
        <v>177932</v>
      </c>
      <c r="M86" s="8">
        <v>433249</v>
      </c>
      <c r="N86" s="9">
        <v>45120</v>
      </c>
      <c r="O86" s="9"/>
    </row>
    <row r="87" spans="1:15" x14ac:dyDescent="0.15">
      <c r="A87" s="3" t="s">
        <v>176</v>
      </c>
      <c r="B87">
        <v>10.5</v>
      </c>
      <c r="C87" s="17">
        <f>VLOOKUP($B87,[1]D_Values!A$2:J$127,2,FALSE)</f>
        <v>0.18426425849086939</v>
      </c>
      <c r="D87" s="17">
        <f>VLOOKUP($B87,[1]D_Values!A$2:J$127,3,FALSE)</f>
        <v>0.21020356220005179</v>
      </c>
      <c r="E87" s="17">
        <f>VLOOKUP($B87,[1]D_Values!A$2:J$127,4,FALSE)</f>
        <v>0.21581412462629479</v>
      </c>
      <c r="F87" s="17">
        <f>VLOOKUP($B87,[1]D_Values!A$2:J$127,5,FALSE)</f>
        <v>0.31127163456657758</v>
      </c>
      <c r="G87" s="17">
        <f>VLOOKUP($B87,[1]D_Values!A$2:J$127,6,FALSE)</f>
        <v>0.33623243781173762</v>
      </c>
      <c r="H87" s="17">
        <f>VLOOKUP($B87,[1]D_Values!A$2:J$127,7,FALSE)</f>
        <v>0.41689537778817692</v>
      </c>
      <c r="I87" s="17">
        <f>VLOOKUP($B87,[1]D_Values!A$2:J$127,8,FALSE)</f>
        <v>1.162123156238472</v>
      </c>
      <c r="J87" s="17">
        <f>VLOOKUP($B87,[1]D_Values!A$2:J$127,9,FALSE)</f>
        <v>2.1061265783152341</v>
      </c>
      <c r="K87" s="17">
        <f>VLOOKUP($B87,[1]D_Values!A$2:J$127,10,FALSE)</f>
        <v>4.3300668302839087</v>
      </c>
      <c r="L87" s="8">
        <v>177973</v>
      </c>
      <c r="M87" s="8">
        <v>433232</v>
      </c>
      <c r="N87" s="9">
        <v>45120</v>
      </c>
      <c r="O87" s="9"/>
    </row>
    <row r="88" spans="1:15" x14ac:dyDescent="0.15">
      <c r="A88" s="3" t="s">
        <v>176</v>
      </c>
      <c r="B88">
        <v>10.6</v>
      </c>
      <c r="C88" s="17">
        <f>VLOOKUP($B88,[1]D_Values!A$2:J$127,2,FALSE)</f>
        <v>0.2512647665269504</v>
      </c>
      <c r="D88" s="17">
        <f>VLOOKUP($B88,[1]D_Values!A$2:J$127,3,FALSE)</f>
        <v>0.26518066756007691</v>
      </c>
      <c r="E88" s="17">
        <f>VLOOKUP($B88,[1]D_Values!A$2:J$127,4,FALSE)</f>
        <v>0.2680550000984443</v>
      </c>
      <c r="F88" s="17">
        <f>VLOOKUP($B88,[1]D_Values!A$2:J$127,5,FALSE)</f>
        <v>0.40653129962235479</v>
      </c>
      <c r="G88" s="17">
        <f>VLOOKUP($B88,[1]D_Values!A$2:J$127,6,FALSE)</f>
        <v>0.48218356541657392</v>
      </c>
      <c r="H88" s="17">
        <f>VLOOKUP($B88,[1]D_Values!A$2:J$127,7,FALSE)</f>
        <v>0.63728682264466019</v>
      </c>
      <c r="I88" s="17">
        <f>VLOOKUP($B88,[1]D_Values!A$2:J$127,8,FALSE)</f>
        <v>1.131728678992278</v>
      </c>
      <c r="J88" s="17">
        <f>VLOOKUP($B88,[1]D_Values!A$2:J$127,9,FALSE)</f>
        <v>1.92007537965625</v>
      </c>
      <c r="K88" s="17">
        <f>VLOOKUP($B88,[1]D_Values!A$2:J$127,10,FALSE)</f>
        <v>4.3219747614619601</v>
      </c>
      <c r="L88" s="8">
        <v>178042</v>
      </c>
      <c r="M88" s="8">
        <v>433201</v>
      </c>
      <c r="N88" s="9">
        <v>45120</v>
      </c>
      <c r="O88" s="9"/>
    </row>
    <row r="89" spans="1:15" x14ac:dyDescent="0.15">
      <c r="A89" s="3" t="s">
        <v>176</v>
      </c>
      <c r="B89">
        <v>10.7</v>
      </c>
      <c r="C89" s="17">
        <f>VLOOKUP($B89,[1]D_Values!A$2:J$127,2,FALSE)</f>
        <v>0.25873018409674231</v>
      </c>
      <c r="D89" s="17">
        <f>VLOOKUP($B89,[1]D_Values!A$2:J$127,3,FALSE)</f>
        <v>0.26791806563406351</v>
      </c>
      <c r="E89" s="17">
        <f>VLOOKUP($B89,[1]D_Values!A$2:J$127,4,FALSE)</f>
        <v>0.26979442997248948</v>
      </c>
      <c r="F89" s="17">
        <f>VLOOKUP($B89,[1]D_Values!A$2:J$127,5,FALSE)</f>
        <v>0.34204741200547789</v>
      </c>
      <c r="G89" s="17">
        <f>VLOOKUP($B89,[1]D_Values!A$2:J$127,6,FALSE)</f>
        <v>0.38239286792666038</v>
      </c>
      <c r="H89" s="17">
        <f>VLOOKUP($B89,[1]D_Values!A$2:J$127,7,FALSE)</f>
        <v>0.44830241799886061</v>
      </c>
      <c r="I89" s="17">
        <f>VLOOKUP($B89,[1]D_Values!A$2:J$127,8,FALSE)</f>
        <v>0.58229876045865869</v>
      </c>
      <c r="J89" s="17">
        <f>VLOOKUP($B89,[1]D_Values!A$2:J$127,9,FALSE)</f>
        <v>0.70718873922761527</v>
      </c>
      <c r="K89" s="17">
        <f>VLOOKUP($B89,[1]D_Values!A$2:J$127,10,FALSE)</f>
        <v>1.7376695628398859</v>
      </c>
      <c r="L89" s="8">
        <v>178064</v>
      </c>
      <c r="M89" s="8">
        <v>433216</v>
      </c>
      <c r="N89" s="9">
        <v>45120</v>
      </c>
      <c r="O89" s="9"/>
    </row>
    <row r="90" spans="1:15" x14ac:dyDescent="0.15">
      <c r="A90" s="3" t="s">
        <v>176</v>
      </c>
      <c r="B90">
        <v>10.8</v>
      </c>
      <c r="C90" s="17">
        <f>VLOOKUP($B90,[1]D_Values!A$2:J$127,2,FALSE)</f>
        <v>0.25474409539027021</v>
      </c>
      <c r="D90" s="17">
        <f>VLOOKUP($B90,[1]D_Values!A$2:J$127,3,FALSE)</f>
        <v>0.26399741361774193</v>
      </c>
      <c r="E90" s="17">
        <f>VLOOKUP($B90,[1]D_Values!A$2:J$127,4,FALSE)</f>
        <v>0.26588802690700458</v>
      </c>
      <c r="F90" s="17">
        <f>VLOOKUP($B90,[1]D_Values!A$2:J$127,5,FALSE)</f>
        <v>0.33889759873429659</v>
      </c>
      <c r="G90" s="17">
        <f>VLOOKUP($B90,[1]D_Values!A$2:J$127,6,FALSE)</f>
        <v>0.37477176929922612</v>
      </c>
      <c r="H90" s="17">
        <f>VLOOKUP($B90,[1]D_Values!A$2:J$127,7,FALSE)</f>
        <v>0.43763994836267089</v>
      </c>
      <c r="I90" s="17">
        <f>VLOOKUP($B90,[1]D_Values!A$2:J$127,8,FALSE)</f>
        <v>0.56100756497248727</v>
      </c>
      <c r="J90" s="17">
        <f>VLOOKUP($B90,[1]D_Values!A$2:J$127,9,FALSE)</f>
        <v>0.89831024285186145</v>
      </c>
      <c r="K90" s="17">
        <f>VLOOKUP($B90,[1]D_Values!A$2:J$127,10,FALSE)</f>
        <v>4.2287396567364484</v>
      </c>
      <c r="L90" s="8">
        <v>178008</v>
      </c>
      <c r="M90" s="8">
        <v>433238</v>
      </c>
      <c r="N90" s="9">
        <v>45120</v>
      </c>
      <c r="O90" s="9"/>
    </row>
    <row r="91" spans="1:15" x14ac:dyDescent="0.15">
      <c r="A91" s="3" t="s">
        <v>176</v>
      </c>
      <c r="B91">
        <v>10.9</v>
      </c>
      <c r="C91" s="17">
        <f>VLOOKUP($B91,[1]D_Values!A$2:J$127,2,FALSE)</f>
        <v>0.1890686687092191</v>
      </c>
      <c r="D91" s="17">
        <f>VLOOKUP($B91,[1]D_Values!A$2:J$127,3,FALSE)</f>
        <v>0.21510502100946099</v>
      </c>
      <c r="E91" s="17">
        <f>VLOOKUP($B91,[1]D_Values!A$2:J$127,4,FALSE)</f>
        <v>0.2207276523598769</v>
      </c>
      <c r="F91" s="17">
        <f>VLOOKUP($B91,[1]D_Values!A$2:J$127,5,FALSE)</f>
        <v>0.29042017000281012</v>
      </c>
      <c r="G91" s="17">
        <f>VLOOKUP($B91,[1]D_Values!A$2:J$127,6,FALSE)</f>
        <v>0.305729098906181</v>
      </c>
      <c r="H91" s="17">
        <f>VLOOKUP($B91,[1]D_Values!A$2:J$127,7,FALSE)</f>
        <v>0.32184500793137411</v>
      </c>
      <c r="I91" s="17">
        <f>VLOOKUP($B91,[1]D_Values!A$2:J$127,8,FALSE)</f>
        <v>0.33881043545067679</v>
      </c>
      <c r="J91" s="17">
        <f>VLOOKUP($B91,[1]D_Values!A$2:J$127,9,FALSE)</f>
        <v>0.34584442450776087</v>
      </c>
      <c r="K91" s="17">
        <f>VLOOKUP($B91,[1]D_Values!A$2:J$127,10,FALSE)</f>
        <v>0.37014430642511947</v>
      </c>
      <c r="L91" s="8">
        <v>177944</v>
      </c>
      <c r="M91" s="8">
        <v>433269</v>
      </c>
      <c r="N91" s="12">
        <v>45120</v>
      </c>
      <c r="O91" s="12"/>
    </row>
    <row r="92" spans="1:15" x14ac:dyDescent="0.15">
      <c r="A92" s="5" t="s">
        <v>177</v>
      </c>
      <c r="B92">
        <v>11.1</v>
      </c>
      <c r="C92" s="17">
        <f>VLOOKUP($B92,[1]D_Values!A$2:J$127,2,FALSE)</f>
        <v>0.40212742713963873</v>
      </c>
      <c r="D92" s="17">
        <f>VLOOKUP($B92,[1]D_Values!A$2:J$127,3,FALSE)</f>
        <v>0.46097797335361368</v>
      </c>
      <c r="E92" s="17">
        <f>VLOOKUP($B92,[1]D_Values!A$2:J$127,4,FALSE)</f>
        <v>0.47374372446089857</v>
      </c>
      <c r="F92" s="17">
        <f>VLOOKUP($B92,[1]D_Values!A$2:J$127,5,FALSE)</f>
        <v>0.788998184643255</v>
      </c>
      <c r="G92" s="17">
        <f>VLOOKUP($B92,[1]D_Values!A$2:J$127,6,FALSE)</f>
        <v>0.95628729920519273</v>
      </c>
      <c r="H92" s="17">
        <f>VLOOKUP($B92,[1]D_Values!A$2:J$127,7,FALSE)</f>
        <v>1.1590462645166231</v>
      </c>
      <c r="I92" s="17">
        <f>VLOOKUP($B92,[1]D_Values!A$2:J$127,8,FALSE)</f>
        <v>1.5828500582387091</v>
      </c>
      <c r="J92" s="17">
        <f>VLOOKUP($B92,[1]D_Values!A$2:J$127,9,FALSE)</f>
        <v>1.89212410312031</v>
      </c>
      <c r="K92" s="17">
        <f>VLOOKUP($B92,[1]D_Values!A$2:J$127,10,FALSE)</f>
        <v>2.7499081239248162</v>
      </c>
      <c r="L92" s="6">
        <v>192844</v>
      </c>
      <c r="M92" s="6">
        <v>431771</v>
      </c>
      <c r="N92" s="7">
        <v>45120</v>
      </c>
      <c r="O92" s="7"/>
    </row>
    <row r="93" spans="1:15" x14ac:dyDescent="0.15">
      <c r="A93" s="3" t="s">
        <v>177</v>
      </c>
      <c r="B93">
        <v>11.2</v>
      </c>
      <c r="C93" s="17">
        <f>VLOOKUP($B93,[1]D_Values!A$2:J$127,2,FALSE)</f>
        <v>0.13305318000447719</v>
      </c>
      <c r="D93" s="17">
        <f>VLOOKUP($B93,[1]D_Values!A$2:J$127,3,FALSE)</f>
        <v>0.14851224960043341</v>
      </c>
      <c r="E93" s="17">
        <f>VLOOKUP($B93,[1]D_Values!A$2:J$127,4,FALSE)</f>
        <v>0.15181325088537889</v>
      </c>
      <c r="F93" s="17">
        <f>VLOOKUP($B93,[1]D_Values!A$2:J$127,5,FALSE)</f>
        <v>0.24394444720929129</v>
      </c>
      <c r="G93" s="17">
        <f>VLOOKUP($B93,[1]D_Values!A$2:J$127,6,FALSE)</f>
        <v>0.27510609159719868</v>
      </c>
      <c r="H93" s="17">
        <f>VLOOKUP($B93,[1]D_Values!A$2:J$127,7,FALSE)</f>
        <v>0.3106175329543186</v>
      </c>
      <c r="I93" s="17">
        <f>VLOOKUP($B93,[1]D_Values!A$2:J$127,8,FALSE)</f>
        <v>0.35071288759354258</v>
      </c>
      <c r="J93" s="17">
        <f>VLOOKUP($B93,[1]D_Values!A$2:J$127,9,FALSE)</f>
        <v>0.39467358074843611</v>
      </c>
      <c r="K93" s="17">
        <f>VLOOKUP($B93,[1]D_Values!A$2:J$127,10,FALSE)</f>
        <v>0.48784408117325517</v>
      </c>
      <c r="L93" s="8">
        <v>192776</v>
      </c>
      <c r="M93" s="8">
        <v>431808</v>
      </c>
      <c r="N93" s="9">
        <v>45120</v>
      </c>
      <c r="O93" s="9"/>
    </row>
    <row r="94" spans="1:15" x14ac:dyDescent="0.15">
      <c r="A94" s="3" t="s">
        <v>177</v>
      </c>
      <c r="B94">
        <v>11.3</v>
      </c>
      <c r="C94" s="17">
        <f>VLOOKUP($B94,[1]D_Values!A$2:J$127,2,FALSE)</f>
        <v>0.28448671276467602</v>
      </c>
      <c r="D94" s="17">
        <f>VLOOKUP($B94,[1]D_Values!A$2:J$127,3,FALSE)</f>
        <v>0.3216431371582264</v>
      </c>
      <c r="E94" s="17">
        <f>VLOOKUP($B94,[1]D_Values!A$2:J$127,4,FALSE)</f>
        <v>0.32963760480820509</v>
      </c>
      <c r="F94" s="17">
        <f>VLOOKUP($B94,[1]D_Values!A$2:J$127,5,FALSE)</f>
        <v>1.0412940180053929</v>
      </c>
      <c r="G94" s="17">
        <f>VLOOKUP($B94,[1]D_Values!A$2:J$127,6,FALSE)</f>
        <v>2.6542629398387199</v>
      </c>
      <c r="H94" s="17">
        <f>VLOOKUP($B94,[1]D_Values!A$2:J$127,7,FALSE)</f>
        <v>4.9471165832993149</v>
      </c>
      <c r="I94" s="17">
        <f>VLOOKUP($B94,[1]D_Values!A$2:J$127,8,FALSE)</f>
        <v>7.4309945791090488</v>
      </c>
      <c r="J94" s="17">
        <f>VLOOKUP($B94,[1]D_Values!A$2:J$127,9,FALSE)</f>
        <v>8.8913745179751231</v>
      </c>
      <c r="K94" s="17">
        <f>VLOOKUP($B94,[1]D_Values!A$2:J$127,10,FALSE)</f>
        <v>11.88129963138687</v>
      </c>
      <c r="L94" s="8">
        <v>192678</v>
      </c>
      <c r="M94" s="8">
        <v>431836</v>
      </c>
      <c r="N94" s="9">
        <v>45120</v>
      </c>
      <c r="O94" s="9"/>
    </row>
    <row r="95" spans="1:15" x14ac:dyDescent="0.15">
      <c r="A95" s="3" t="s">
        <v>177</v>
      </c>
      <c r="B95">
        <v>11.4</v>
      </c>
      <c r="C95" s="17">
        <f>VLOOKUP($B95,[1]D_Values!A$2:J$127,2,FALSE)</f>
        <v>0.25806229456373653</v>
      </c>
      <c r="D95" s="17">
        <f>VLOOKUP($B95,[1]D_Values!A$2:J$127,3,FALSE)</f>
        <v>0.28120639523713609</v>
      </c>
      <c r="E95" s="17">
        <f>VLOOKUP($B95,[1]D_Values!A$2:J$127,4,FALSE)</f>
        <v>0.28607856654549968</v>
      </c>
      <c r="F95" s="17">
        <f>VLOOKUP($B95,[1]D_Values!A$2:J$127,5,FALSE)</f>
        <v>0.48689520340236792</v>
      </c>
      <c r="G95" s="17">
        <f>VLOOKUP($B95,[1]D_Values!A$2:J$127,6,FALSE)</f>
        <v>0.60342614896511626</v>
      </c>
      <c r="H95" s="17">
        <f>VLOOKUP($B95,[1]D_Values!A$2:J$127,7,FALSE)</f>
        <v>0.90431118508479014</v>
      </c>
      <c r="I95" s="17">
        <f>VLOOKUP($B95,[1]D_Values!A$2:J$127,8,FALSE)</f>
        <v>4.3278695164698524</v>
      </c>
      <c r="J95" s="17">
        <f>VLOOKUP($B95,[1]D_Values!A$2:J$127,9,FALSE)</f>
        <v>5.5521335219263781</v>
      </c>
      <c r="K95" s="17">
        <f>VLOOKUP($B95,[1]D_Values!A$2:J$127,10,FALSE)</f>
        <v>8.1114817352834425</v>
      </c>
      <c r="L95" s="8">
        <v>192669</v>
      </c>
      <c r="M95" s="8">
        <v>431826</v>
      </c>
      <c r="N95" s="9">
        <v>45120</v>
      </c>
      <c r="O95" s="9"/>
    </row>
    <row r="96" spans="1:15" x14ac:dyDescent="0.15">
      <c r="A96" s="3" t="s">
        <v>177</v>
      </c>
      <c r="B96">
        <v>11.5</v>
      </c>
      <c r="C96" s="17">
        <f>VLOOKUP($B96,[1]D_Values!A$2:J$127,2,FALSE)</f>
        <v>0.18280752829503591</v>
      </c>
      <c r="D96" s="17">
        <f>VLOOKUP($B96,[1]D_Values!A$2:J$127,3,FALSE)</f>
        <v>0.20701454023674321</v>
      </c>
      <c r="E96" s="17">
        <f>VLOOKUP($B96,[1]D_Values!A$2:J$127,4,FALSE)</f>
        <v>0.21222776727936041</v>
      </c>
      <c r="F96" s="17">
        <f>VLOOKUP($B96,[1]D_Values!A$2:J$127,5,FALSE)</f>
        <v>0.30576896706355511</v>
      </c>
      <c r="G96" s="17">
        <f>VLOOKUP($B96,[1]D_Values!A$2:J$127,6,FALSE)</f>
        <v>0.32907463892822703</v>
      </c>
      <c r="H96" s="17">
        <f>VLOOKUP($B96,[1]D_Values!A$2:J$127,7,FALSE)</f>
        <v>0.35415666614471869</v>
      </c>
      <c r="I96" s="17">
        <f>VLOOKUP($B96,[1]D_Values!A$2:J$127,8,FALSE)</f>
        <v>0.40881709953557732</v>
      </c>
      <c r="J96" s="17">
        <f>VLOOKUP($B96,[1]D_Values!A$2:J$127,9,FALSE)</f>
        <v>0.43338098249753898</v>
      </c>
      <c r="K96" s="17">
        <f>VLOOKUP($B96,[1]D_Values!A$2:J$127,10,FALSE)</f>
        <v>0.47302167923949651</v>
      </c>
      <c r="L96" s="8">
        <v>192724</v>
      </c>
      <c r="M96" s="8">
        <v>431806</v>
      </c>
      <c r="N96" s="9">
        <v>45120</v>
      </c>
      <c r="O96" s="9"/>
    </row>
    <row r="97" spans="1:15" x14ac:dyDescent="0.15">
      <c r="A97" s="3" t="s">
        <v>177</v>
      </c>
      <c r="B97">
        <v>11.6</v>
      </c>
      <c r="C97" s="17">
        <f>VLOOKUP($B97,[1]D_Values!A$2:J$127,2,FALSE)</f>
        <v>0.28921902277082889</v>
      </c>
      <c r="D97" s="17">
        <f>VLOOKUP($B97,[1]D_Values!A$2:J$127,3,FALSE)</f>
        <v>0.32861525760412702</v>
      </c>
      <c r="E97" s="17">
        <f>VLOOKUP($B97,[1]D_Values!A$2:J$127,4,FALSE)</f>
        <v>0.33711641336083947</v>
      </c>
      <c r="F97" s="17">
        <f>VLOOKUP($B97,[1]D_Values!A$2:J$127,5,FALSE)</f>
        <v>0.64124926286026085</v>
      </c>
      <c r="G97" s="17">
        <f>VLOOKUP($B97,[1]D_Values!A$2:J$127,6,FALSE)</f>
        <v>0.85802713757193749</v>
      </c>
      <c r="H97" s="17">
        <f>VLOOKUP($B97,[1]D_Values!A$2:J$127,7,FALSE)</f>
        <v>1.3159480391989209</v>
      </c>
      <c r="I97" s="17">
        <f>VLOOKUP($B97,[1]D_Values!A$2:J$127,8,FALSE)</f>
        <v>2.5670396911754829</v>
      </c>
      <c r="J97" s="17">
        <f>VLOOKUP($B97,[1]D_Values!A$2:J$127,9,FALSE)</f>
        <v>3.343898926512725</v>
      </c>
      <c r="K97" s="17">
        <f>VLOOKUP($B97,[1]D_Values!A$2:J$127,10,FALSE)</f>
        <v>5.2592863931469012</v>
      </c>
      <c r="L97" s="8">
        <v>192813</v>
      </c>
      <c r="M97" s="8">
        <v>431764</v>
      </c>
      <c r="N97" s="9">
        <v>45120</v>
      </c>
      <c r="O97" s="9"/>
    </row>
    <row r="98" spans="1:15" x14ac:dyDescent="0.15">
      <c r="A98" s="3" t="s">
        <v>177</v>
      </c>
      <c r="B98">
        <v>11.7</v>
      </c>
      <c r="C98" s="17">
        <f>VLOOKUP($B98,[1]D_Values!A$2:J$127,2,FALSE)</f>
        <v>0.2369375958674089</v>
      </c>
      <c r="D98" s="17">
        <f>VLOOKUP($B98,[1]D_Values!A$2:J$127,3,FALSE)</f>
        <v>0.2759531256879092</v>
      </c>
      <c r="E98" s="17">
        <f>VLOOKUP($B98,[1]D_Values!A$2:J$127,4,FALSE)</f>
        <v>0.28324717264505178</v>
      </c>
      <c r="F98" s="17">
        <f>VLOOKUP($B98,[1]D_Values!A$2:J$127,5,FALSE)</f>
        <v>0.64014902548923691</v>
      </c>
      <c r="G98" s="17">
        <f>VLOOKUP($B98,[1]D_Values!A$2:J$127,6,FALSE)</f>
        <v>0.83845240188632808</v>
      </c>
      <c r="H98" s="17">
        <f>VLOOKUP($B98,[1]D_Values!A$2:J$127,7,FALSE)</f>
        <v>1.233388434926413</v>
      </c>
      <c r="I98" s="17">
        <f>VLOOKUP($B98,[1]D_Values!A$2:J$127,8,FALSE)</f>
        <v>2.8739763467892572</v>
      </c>
      <c r="J98" s="17">
        <f>VLOOKUP($B98,[1]D_Values!A$2:J$127,9,FALSE)</f>
        <v>4.1187010470786971</v>
      </c>
      <c r="K98" s="17">
        <f>VLOOKUP($B98,[1]D_Values!A$2:J$127,10,FALSE)</f>
        <v>6.940976472923559</v>
      </c>
      <c r="L98" s="8">
        <v>192813</v>
      </c>
      <c r="M98" s="8">
        <v>431736</v>
      </c>
      <c r="N98" s="9">
        <v>45120</v>
      </c>
      <c r="O98" s="9"/>
    </row>
    <row r="99" spans="1:15" x14ac:dyDescent="0.15">
      <c r="A99" s="3" t="s">
        <v>177</v>
      </c>
      <c r="B99">
        <v>11.8</v>
      </c>
      <c r="C99" s="17">
        <f>VLOOKUP($B99,[1]D_Values!A$2:J$127,2,FALSE)</f>
        <v>0.22755726841605961</v>
      </c>
      <c r="D99" s="17">
        <f>VLOOKUP($B99,[1]D_Values!A$2:J$127,3,FALSE)</f>
        <v>0.2588622715990288</v>
      </c>
      <c r="E99" s="17">
        <f>VLOOKUP($B99,[1]D_Values!A$2:J$127,4,FALSE)</f>
        <v>0.26190083374920559</v>
      </c>
      <c r="F99" s="17">
        <f>VLOOKUP($B99,[1]D_Values!A$2:J$127,5,FALSE)</f>
        <v>0.38474627964354458</v>
      </c>
      <c r="G99" s="17">
        <f>VLOOKUP($B99,[1]D_Values!A$2:J$127,6,FALSE)</f>
        <v>0.42579918770448422</v>
      </c>
      <c r="H99" s="17">
        <f>VLOOKUP($B99,[1]D_Values!A$2:J$127,7,FALSE)</f>
        <v>0.47123249227457609</v>
      </c>
      <c r="I99" s="17">
        <f>VLOOKUP($B99,[1]D_Values!A$2:J$127,8,FALSE)</f>
        <v>0.5478799587514589</v>
      </c>
      <c r="J99" s="17">
        <f>VLOOKUP($B99,[1]D_Values!A$2:J$127,9,FALSE)</f>
        <v>0.59829750123531289</v>
      </c>
      <c r="K99" s="17">
        <f>VLOOKUP($B99,[1]D_Values!A$2:J$127,10,FALSE)</f>
        <v>0.68275493981181279</v>
      </c>
      <c r="L99" s="8">
        <v>192751</v>
      </c>
      <c r="M99" s="8">
        <v>431791</v>
      </c>
      <c r="N99" s="9">
        <v>45120</v>
      </c>
      <c r="O99" s="9"/>
    </row>
    <row r="100" spans="1:15" x14ac:dyDescent="0.15">
      <c r="A100" s="4" t="s">
        <v>177</v>
      </c>
      <c r="B100">
        <v>11.9</v>
      </c>
      <c r="C100" s="17">
        <f>VLOOKUP($B100,[1]D_Values!A$2:J$127,2,FALSE)</f>
        <v>0.18702394156114149</v>
      </c>
      <c r="D100" s="17">
        <f>VLOOKUP($B100,[1]D_Values!A$2:J$127,3,FALSE)</f>
        <v>0.21335198984464299</v>
      </c>
      <c r="E100" s="17">
        <f>VLOOKUP($B100,[1]D_Values!A$2:J$127,4,FALSE)</f>
        <v>0.2190466401428541</v>
      </c>
      <c r="F100" s="17">
        <f>VLOOKUP($B100,[1]D_Values!A$2:J$127,5,FALSE)</f>
        <v>0.35457635201840909</v>
      </c>
      <c r="G100" s="17">
        <f>VLOOKUP($B100,[1]D_Values!A$2:J$127,6,FALSE)</f>
        <v>0.4375219501982951</v>
      </c>
      <c r="H100" s="17">
        <f>VLOOKUP($B100,[1]D_Values!A$2:J$127,7,FALSE)</f>
        <v>0.5855774297939127</v>
      </c>
      <c r="I100" s="17">
        <f>VLOOKUP($B100,[1]D_Values!A$2:J$127,8,FALSE)</f>
        <v>2.3277462925537749</v>
      </c>
      <c r="J100" s="17">
        <f>VLOOKUP($B100,[1]D_Values!A$2:J$127,9,FALSE)</f>
        <v>4.2767506896889973</v>
      </c>
      <c r="K100" s="17">
        <f>VLOOKUP($B100,[1]D_Values!A$2:J$127,10,FALSE)</f>
        <v>6.0682092187407957</v>
      </c>
      <c r="L100" s="11">
        <v>192666</v>
      </c>
      <c r="M100" s="11">
        <v>431823</v>
      </c>
      <c r="N100" s="12">
        <v>45120</v>
      </c>
      <c r="O100" s="12"/>
    </row>
    <row r="101" spans="1:15" x14ac:dyDescent="0.15">
      <c r="A101" s="5" t="s">
        <v>177</v>
      </c>
      <c r="B101">
        <v>12.1</v>
      </c>
      <c r="C101" s="17">
        <f>VLOOKUP($B101,[1]D_Values!A$2:J$127,2,FALSE)</f>
        <v>0.2544995106564551</v>
      </c>
      <c r="D101" s="17">
        <f>VLOOKUP($B101,[1]D_Values!A$2:J$127,3,FALSE)</f>
        <v>0.26475371283092669</v>
      </c>
      <c r="E101" s="17">
        <f>VLOOKUP($B101,[1]D_Values!A$2:J$127,4,FALSE)</f>
        <v>0.26685360904534811</v>
      </c>
      <c r="F101" s="17">
        <f>VLOOKUP($B101,[1]D_Values!A$2:J$127,5,FALSE)</f>
        <v>0.34908228700614902</v>
      </c>
      <c r="G101" s="17">
        <f>VLOOKUP($B101,[1]D_Values!A$2:J$127,6,FALSE)</f>
        <v>0.38971518649482639</v>
      </c>
      <c r="H101" s="17">
        <f>VLOOKUP($B101,[1]D_Values!A$2:J$127,7,FALSE)</f>
        <v>0.4387512067811945</v>
      </c>
      <c r="I101" s="17">
        <f>VLOOKUP($B101,[1]D_Values!A$2:J$127,8,FALSE)</f>
        <v>0.49395719777656161</v>
      </c>
      <c r="J101" s="17">
        <f>VLOOKUP($B101,[1]D_Values!A$2:J$127,9,FALSE)</f>
        <v>0.55118609828184495</v>
      </c>
      <c r="K101" s="17">
        <f>VLOOKUP($B101,[1]D_Values!A$2:J$127,10,FALSE)</f>
        <v>0.67095521796329916</v>
      </c>
      <c r="L101" s="8">
        <v>192592</v>
      </c>
      <c r="M101" s="8">
        <v>431896</v>
      </c>
      <c r="N101" s="7">
        <v>45120</v>
      </c>
      <c r="O101" s="7"/>
    </row>
    <row r="102" spans="1:15" x14ac:dyDescent="0.15">
      <c r="A102" s="3" t="s">
        <v>177</v>
      </c>
      <c r="B102">
        <v>12.2</v>
      </c>
      <c r="C102" s="17" t="e">
        <f>VLOOKUP($B102,[1]D_Values!A$2:J$127,2,FALSE)</f>
        <v>#N/A</v>
      </c>
      <c r="D102" s="17" t="e">
        <f>VLOOKUP($B102,[1]D_Values!A$2:J$127,3,FALSE)</f>
        <v>#N/A</v>
      </c>
      <c r="E102" s="17" t="e">
        <f>VLOOKUP($B102,[1]D_Values!A$2:J$127,4,FALSE)</f>
        <v>#N/A</v>
      </c>
      <c r="F102" s="17" t="e">
        <f>VLOOKUP($B102,[1]D_Values!A$2:J$127,5,FALSE)</f>
        <v>#N/A</v>
      </c>
      <c r="G102" s="17" t="e">
        <f>VLOOKUP($B102,[1]D_Values!A$2:J$127,6,FALSE)</f>
        <v>#N/A</v>
      </c>
      <c r="H102" s="17" t="e">
        <f>VLOOKUP($B102,[1]D_Values!A$2:J$127,7,FALSE)</f>
        <v>#N/A</v>
      </c>
      <c r="I102" s="17" t="e">
        <f>VLOOKUP($B102,[1]D_Values!A$2:J$127,8,FALSE)</f>
        <v>#N/A</v>
      </c>
      <c r="J102" s="17" t="e">
        <f>VLOOKUP($B102,[1]D_Values!A$2:J$127,9,FALSE)</f>
        <v>#N/A</v>
      </c>
      <c r="K102" s="17" t="e">
        <f>VLOOKUP($B102,[1]D_Values!A$2:J$127,10,FALSE)</f>
        <v>#N/A</v>
      </c>
      <c r="L102" s="8">
        <v>192546</v>
      </c>
      <c r="M102" s="8">
        <v>431916</v>
      </c>
      <c r="N102" s="9">
        <v>45120</v>
      </c>
      <c r="O102" s="9"/>
    </row>
    <row r="103" spans="1:15" x14ac:dyDescent="0.15">
      <c r="A103" s="3" t="s">
        <v>177</v>
      </c>
      <c r="B103">
        <v>12.3</v>
      </c>
      <c r="C103" s="17">
        <f>VLOOKUP($B103,[1]D_Values!A$2:J$127,2,FALSE)</f>
        <v>0.23751323272439789</v>
      </c>
      <c r="D103" s="17">
        <f>VLOOKUP($B103,[1]D_Values!A$2:J$127,3,FALSE)</f>
        <v>0.25615694355797503</v>
      </c>
      <c r="E103" s="17">
        <f>VLOOKUP($B103,[1]D_Values!A$2:J$127,4,FALSE)</f>
        <v>0.25791903531706051</v>
      </c>
      <c r="F103" s="17">
        <f>VLOOKUP($B103,[1]D_Values!A$2:J$127,5,FALSE)</f>
        <v>0.32561945240188439</v>
      </c>
      <c r="G103" s="17">
        <f>VLOOKUP($B103,[1]D_Values!A$2:J$127,6,FALSE)</f>
        <v>0.34872491150714718</v>
      </c>
      <c r="H103" s="17">
        <f>VLOOKUP($B103,[1]D_Values!A$2:J$127,7,FALSE)</f>
        <v>0.39258666838799661</v>
      </c>
      <c r="I103" s="17">
        <f>VLOOKUP($B103,[1]D_Values!A$2:J$127,8,FALSE)</f>
        <v>0.44979164092048318</v>
      </c>
      <c r="J103" s="17">
        <f>VLOOKUP($B103,[1]D_Values!A$2:J$127,9,FALSE)</f>
        <v>0.47494324272452332</v>
      </c>
      <c r="K103" s="17">
        <f>VLOOKUP($B103,[1]D_Values!A$2:J$127,10,FALSE)</f>
        <v>0.54279223151750911</v>
      </c>
      <c r="L103" s="8">
        <v>192458</v>
      </c>
      <c r="M103" s="8">
        <v>431940</v>
      </c>
      <c r="N103" s="9">
        <v>45120</v>
      </c>
      <c r="O103" s="9"/>
    </row>
    <row r="104" spans="1:15" x14ac:dyDescent="0.15">
      <c r="A104" s="3" t="s">
        <v>177</v>
      </c>
      <c r="B104">
        <v>12.4</v>
      </c>
      <c r="C104" s="17" t="e">
        <f>VLOOKUP($B104,[1]D_Values!A$2:J$127,2,FALSE)</f>
        <v>#N/A</v>
      </c>
      <c r="D104" s="17" t="e">
        <f>VLOOKUP($B104,[1]D_Values!A$2:J$127,3,FALSE)</f>
        <v>#N/A</v>
      </c>
      <c r="E104" s="17" t="e">
        <f>VLOOKUP($B104,[1]D_Values!A$2:J$127,4,FALSE)</f>
        <v>#N/A</v>
      </c>
      <c r="F104" s="17" t="e">
        <f>VLOOKUP($B104,[1]D_Values!A$2:J$127,5,FALSE)</f>
        <v>#N/A</v>
      </c>
      <c r="G104" s="17" t="e">
        <f>VLOOKUP($B104,[1]D_Values!A$2:J$127,6,FALSE)</f>
        <v>#N/A</v>
      </c>
      <c r="H104" s="17" t="e">
        <f>VLOOKUP($B104,[1]D_Values!A$2:J$127,7,FALSE)</f>
        <v>#N/A</v>
      </c>
      <c r="I104" s="17" t="e">
        <f>VLOOKUP($B104,[1]D_Values!A$2:J$127,8,FALSE)</f>
        <v>#N/A</v>
      </c>
      <c r="J104" s="17" t="e">
        <f>VLOOKUP($B104,[1]D_Values!A$2:J$127,9,FALSE)</f>
        <v>#N/A</v>
      </c>
      <c r="K104" s="17" t="e">
        <f>VLOOKUP($B104,[1]D_Values!A$2:J$127,10,FALSE)</f>
        <v>#N/A</v>
      </c>
      <c r="L104" s="8">
        <v>192437</v>
      </c>
      <c r="M104" s="8">
        <v>431929</v>
      </c>
      <c r="N104" s="9">
        <v>45120</v>
      </c>
      <c r="O104" s="9"/>
    </row>
    <row r="105" spans="1:15" x14ac:dyDescent="0.15">
      <c r="A105" s="3" t="s">
        <v>177</v>
      </c>
      <c r="B105">
        <v>12.5</v>
      </c>
      <c r="C105" s="17">
        <f>VLOOKUP($B105,[1]D_Values!A$2:J$127,2,FALSE)</f>
        <v>0.20085388531226259</v>
      </c>
      <c r="D105" s="17">
        <f>VLOOKUP($B105,[1]D_Values!A$2:J$127,3,FALSE)</f>
        <v>0.22746324713250041</v>
      </c>
      <c r="E105" s="17">
        <f>VLOOKUP($B105,[1]D_Values!A$2:J$127,4,FALSE)</f>
        <v>0.2331940333417539</v>
      </c>
      <c r="F105" s="17">
        <f>VLOOKUP($B105,[1]D_Values!A$2:J$127,5,FALSE)</f>
        <v>0.29748089013716972</v>
      </c>
      <c r="G105" s="17">
        <f>VLOOKUP($B105,[1]D_Values!A$2:J$127,6,FALSE)</f>
        <v>0.31452951371115501</v>
      </c>
      <c r="H105" s="17">
        <f>VLOOKUP($B105,[1]D_Values!A$2:J$127,7,FALSE)</f>
        <v>0.33255519354456381</v>
      </c>
      <c r="I105" s="17">
        <f>VLOOKUP($B105,[1]D_Values!A$2:J$127,8,FALSE)</f>
        <v>0.35161392471112968</v>
      </c>
      <c r="J105" s="17">
        <f>VLOOKUP($B105,[1]D_Values!A$2:J$127,9,FALSE)</f>
        <v>0.37280172129734679</v>
      </c>
      <c r="K105" s="17">
        <f>VLOOKUP($B105,[1]D_Values!A$2:J$127,10,FALSE)</f>
        <v>0.42402609809698821</v>
      </c>
      <c r="L105" s="8">
        <v>192491</v>
      </c>
      <c r="M105" s="8">
        <v>431913</v>
      </c>
      <c r="N105" s="9">
        <v>45120</v>
      </c>
      <c r="O105" s="9"/>
    </row>
    <row r="106" spans="1:15" x14ac:dyDescent="0.15">
      <c r="A106" s="3" t="s">
        <v>177</v>
      </c>
      <c r="B106">
        <v>12.6</v>
      </c>
      <c r="C106" s="17">
        <f>VLOOKUP($B106,[1]D_Values!A$2:J$127,2,FALSE)</f>
        <v>0.19812292303164769</v>
      </c>
      <c r="D106" s="17">
        <f>VLOOKUP($B106,[1]D_Values!A$2:J$127,3,FALSE)</f>
        <v>0.21550902914441489</v>
      </c>
      <c r="E106" s="17">
        <f>VLOOKUP($B106,[1]D_Values!A$2:J$127,4,FALSE)</f>
        <v>0.21916521162898009</v>
      </c>
      <c r="F106" s="17">
        <f>VLOOKUP($B106,[1]D_Values!A$2:J$127,5,FALSE)</f>
        <v>0.32478730044909271</v>
      </c>
      <c r="G106" s="17">
        <f>VLOOKUP($B106,[1]D_Values!A$2:J$127,6,FALSE)</f>
        <v>0.36197157994279677</v>
      </c>
      <c r="H106" s="17">
        <f>VLOOKUP($B106,[1]D_Values!A$2:J$127,7,FALSE)</f>
        <v>0.43171128198240638</v>
      </c>
      <c r="I106" s="17">
        <f>VLOOKUP($B106,[1]D_Values!A$2:J$127,8,FALSE)</f>
        <v>0.52333642814700854</v>
      </c>
      <c r="J106" s="17">
        <f>VLOOKUP($B106,[1]D_Values!A$2:J$127,9,FALSE)</f>
        <v>0.5839392992566983</v>
      </c>
      <c r="K106" s="17">
        <f>VLOOKUP($B106,[1]D_Values!A$2:J$127,10,FALSE)</f>
        <v>0.68825252278504001</v>
      </c>
      <c r="L106" s="8">
        <v>192597</v>
      </c>
      <c r="M106" s="8">
        <v>431867</v>
      </c>
      <c r="N106" s="9">
        <v>45120</v>
      </c>
      <c r="O106" s="9"/>
    </row>
    <row r="107" spans="1:15" x14ac:dyDescent="0.15">
      <c r="A107" s="3" t="s">
        <v>177</v>
      </c>
      <c r="B107">
        <v>12.7</v>
      </c>
      <c r="C107" s="17">
        <f>VLOOKUP($B107,[1]D_Values!A$2:J$127,2,FALSE)</f>
        <v>0.15619544147586351</v>
      </c>
      <c r="D107" s="17">
        <f>VLOOKUP($B107,[1]D_Values!A$2:J$127,3,FALSE)</f>
        <v>0.17734440242826269</v>
      </c>
      <c r="E107" s="17">
        <f>VLOOKUP($B107,[1]D_Values!A$2:J$127,4,FALSE)</f>
        <v>0.18063194395873519</v>
      </c>
      <c r="F107" s="17">
        <f>VLOOKUP($B107,[1]D_Values!A$2:J$127,5,FALSE)</f>
        <v>0.24074805243347019</v>
      </c>
      <c r="G107" s="17">
        <f>VLOOKUP($B107,[1]D_Values!A$2:J$127,6,FALSE)</f>
        <v>0.27105099865078208</v>
      </c>
      <c r="H107" s="17">
        <f>VLOOKUP($B107,[1]D_Values!A$2:J$127,7,FALSE)</f>
        <v>0.31366152072197578</v>
      </c>
      <c r="I107" s="17">
        <f>VLOOKUP($B107,[1]D_Values!A$2:J$127,8,FALSE)</f>
        <v>0.37719484531749597</v>
      </c>
      <c r="J107" s="17">
        <f>VLOOKUP($B107,[1]D_Values!A$2:J$127,9,FALSE)</f>
        <v>0.44242577569590652</v>
      </c>
      <c r="K107" s="17">
        <f>VLOOKUP($B107,[1]D_Values!A$2:J$127,10,FALSE)</f>
        <v>0.59140201681037075</v>
      </c>
      <c r="L107" s="8">
        <v>192603</v>
      </c>
      <c r="M107" s="8">
        <v>431848</v>
      </c>
      <c r="N107" s="9">
        <v>45120</v>
      </c>
      <c r="O107" s="9"/>
    </row>
    <row r="108" spans="1:15" x14ac:dyDescent="0.15">
      <c r="A108" s="3" t="s">
        <v>177</v>
      </c>
      <c r="B108">
        <v>12.8</v>
      </c>
      <c r="C108" s="17">
        <f>VLOOKUP($B108,[1]D_Values!A$2:J$127,2,FALSE)</f>
        <v>0.25397451886219852</v>
      </c>
      <c r="D108" s="17">
        <f>VLOOKUP($B108,[1]D_Values!A$2:J$127,3,FALSE)</f>
        <v>0.2720488912197857</v>
      </c>
      <c r="E108" s="17">
        <f>VLOOKUP($B108,[1]D_Values!A$2:J$127,4,FALSE)</f>
        <v>0.27581528053250942</v>
      </c>
      <c r="F108" s="17">
        <f>VLOOKUP($B108,[1]D_Values!A$2:J$127,5,FALSE)</f>
        <v>0.40494337719388013</v>
      </c>
      <c r="G108" s="17">
        <f>VLOOKUP($B108,[1]D_Values!A$2:J$127,6,FALSE)</f>
        <v>0.44048989772123792</v>
      </c>
      <c r="H108" s="17">
        <f>VLOOKUP($B108,[1]D_Values!A$2:J$127,7,FALSE)</f>
        <v>0.47915674368855687</v>
      </c>
      <c r="I108" s="17">
        <f>VLOOKUP($B108,[1]D_Values!A$2:J$127,8,FALSE)</f>
        <v>0.55579630727310814</v>
      </c>
      <c r="J108" s="17">
        <f>VLOOKUP($B108,[1]D_Values!A$2:J$127,9,FALSE)</f>
        <v>0.60551290548279235</v>
      </c>
      <c r="K108" s="17">
        <f>VLOOKUP($B108,[1]D_Values!A$2:J$127,10,FALSE)</f>
        <v>0.68854927302555324</v>
      </c>
      <c r="L108" s="8">
        <v>192531</v>
      </c>
      <c r="M108" s="8">
        <v>431878</v>
      </c>
      <c r="N108" s="9">
        <v>45120</v>
      </c>
      <c r="O108" s="9"/>
    </row>
    <row r="109" spans="1:15" x14ac:dyDescent="0.15">
      <c r="A109" s="4" t="s">
        <v>177</v>
      </c>
      <c r="B109">
        <v>12.9</v>
      </c>
      <c r="C109" s="17">
        <f>VLOOKUP($B109,[1]D_Values!A$2:J$127,2,FALSE)</f>
        <v>0.25756280871367321</v>
      </c>
      <c r="D109" s="17">
        <f>VLOOKUP($B109,[1]D_Values!A$2:J$127,3,FALSE)</f>
        <v>0.27722165409081018</v>
      </c>
      <c r="E109" s="17">
        <f>VLOOKUP($B109,[1]D_Values!A$2:J$127,4,FALSE)</f>
        <v>0.28132993774591331</v>
      </c>
      <c r="F109" s="17">
        <f>VLOOKUP($B109,[1]D_Values!A$2:J$127,5,FALSE)</f>
        <v>0.42419261824821858</v>
      </c>
      <c r="G109" s="17">
        <f>VLOOKUP($B109,[1]D_Values!A$2:J$127,6,FALSE)</f>
        <v>0.46782141127269872</v>
      </c>
      <c r="H109" s="17">
        <f>VLOOKUP($B109,[1]D_Values!A$2:J$127,7,FALSE)</f>
        <v>0.52315807501916356</v>
      </c>
      <c r="I109" s="17">
        <f>VLOOKUP($B109,[1]D_Values!A$2:J$127,8,FALSE)</f>
        <v>0.60253460856316721</v>
      </c>
      <c r="J109" s="17">
        <f>VLOOKUP($B109,[1]D_Values!A$2:J$127,9,FALSE)</f>
        <v>0.63756082318810003</v>
      </c>
      <c r="K109" s="17">
        <f>VLOOKUP($B109,[1]D_Values!A$2:J$127,10,FALSE)</f>
        <v>0.69395460349736648</v>
      </c>
      <c r="L109" s="8">
        <v>192444</v>
      </c>
      <c r="M109" s="8">
        <v>431906</v>
      </c>
      <c r="N109" s="12">
        <v>45120</v>
      </c>
      <c r="O109" s="12"/>
    </row>
    <row r="110" spans="1:15" x14ac:dyDescent="0.15">
      <c r="A110" s="5" t="s">
        <v>177</v>
      </c>
      <c r="B110">
        <v>13.1</v>
      </c>
      <c r="C110" s="17">
        <f>VLOOKUP($B110,[1]D_Values!A$2:J$127,2,FALSE)</f>
        <v>0.13698044933284051</v>
      </c>
      <c r="D110" s="17">
        <f>VLOOKUP($B110,[1]D_Values!A$2:J$127,3,FALSE)</f>
        <v>0.16054638204998081</v>
      </c>
      <c r="E110" s="17">
        <f>VLOOKUP($B110,[1]D_Values!A$2:J$127,4,FALSE)</f>
        <v>0.16572533684172</v>
      </c>
      <c r="F110" s="17">
        <f>VLOOKUP($B110,[1]D_Values!A$2:J$127,5,FALSE)</f>
        <v>0.258380663626398</v>
      </c>
      <c r="G110" s="17">
        <f>VLOOKUP($B110,[1]D_Values!A$2:J$127,6,FALSE)</f>
        <v>0.27920751430093588</v>
      </c>
      <c r="H110" s="17">
        <f>VLOOKUP($B110,[1]D_Values!A$2:J$127,7,FALSE)</f>
        <v>0.30171311950350871</v>
      </c>
      <c r="I110" s="17">
        <f>VLOOKUP($B110,[1]D_Values!A$2:J$127,8,FALSE)</f>
        <v>0.32603279574497251</v>
      </c>
      <c r="J110" s="17">
        <f>VLOOKUP($B110,[1]D_Values!A$2:J$127,9,FALSE)</f>
        <v>0.3363009740988448</v>
      </c>
      <c r="K110" s="17">
        <f>VLOOKUP($B110,[1]D_Values!A$2:J$127,10,FALSE)</f>
        <v>0.35231276676401468</v>
      </c>
      <c r="L110" s="6">
        <v>192380</v>
      </c>
      <c r="M110" s="6">
        <v>432014</v>
      </c>
      <c r="N110" s="7">
        <v>45120</v>
      </c>
      <c r="O110" s="7"/>
    </row>
    <row r="111" spans="1:15" x14ac:dyDescent="0.15">
      <c r="A111" s="3" t="s">
        <v>177</v>
      </c>
      <c r="B111">
        <v>13.2</v>
      </c>
      <c r="C111" s="17" t="e">
        <f>VLOOKUP($B111,[1]D_Values!A$2:J$127,2,FALSE)</f>
        <v>#N/A</v>
      </c>
      <c r="D111" s="17" t="e">
        <f>VLOOKUP($B111,[1]D_Values!A$2:J$127,3,FALSE)</f>
        <v>#N/A</v>
      </c>
      <c r="E111" s="17" t="e">
        <f>VLOOKUP($B111,[1]D_Values!A$2:J$127,4,FALSE)</f>
        <v>#N/A</v>
      </c>
      <c r="F111" s="17" t="e">
        <f>VLOOKUP($B111,[1]D_Values!A$2:J$127,5,FALSE)</f>
        <v>#N/A</v>
      </c>
      <c r="G111" s="17" t="e">
        <f>VLOOKUP($B111,[1]D_Values!A$2:J$127,6,FALSE)</f>
        <v>#N/A</v>
      </c>
      <c r="H111" s="17" t="e">
        <f>VLOOKUP($B111,[1]D_Values!A$2:J$127,7,FALSE)</f>
        <v>#N/A</v>
      </c>
      <c r="I111" s="17" t="e">
        <f>VLOOKUP($B111,[1]D_Values!A$2:J$127,8,FALSE)</f>
        <v>#N/A</v>
      </c>
      <c r="J111" s="17" t="e">
        <f>VLOOKUP($B111,[1]D_Values!A$2:J$127,9,FALSE)</f>
        <v>#N/A</v>
      </c>
      <c r="K111" s="17" t="e">
        <f>VLOOKUP($B111,[1]D_Values!A$2:J$127,10,FALSE)</f>
        <v>#N/A</v>
      </c>
      <c r="L111" s="8">
        <v>192329</v>
      </c>
      <c r="M111" s="8">
        <v>432000</v>
      </c>
      <c r="N111" s="9">
        <v>45120</v>
      </c>
      <c r="O111" s="9"/>
    </row>
    <row r="112" spans="1:15" x14ac:dyDescent="0.15">
      <c r="A112" s="3" t="s">
        <v>177</v>
      </c>
      <c r="B112">
        <v>13.3</v>
      </c>
      <c r="C112" s="17" t="e">
        <f>VLOOKUP($B112,[1]D_Values!A$2:J$127,2,FALSE)</f>
        <v>#N/A</v>
      </c>
      <c r="D112" s="17" t="e">
        <f>VLOOKUP($B112,[1]D_Values!A$2:J$127,3,FALSE)</f>
        <v>#N/A</v>
      </c>
      <c r="E112" s="17" t="e">
        <f>VLOOKUP($B112,[1]D_Values!A$2:J$127,4,FALSE)</f>
        <v>#N/A</v>
      </c>
      <c r="F112" s="17" t="e">
        <f>VLOOKUP($B112,[1]D_Values!A$2:J$127,5,FALSE)</f>
        <v>#N/A</v>
      </c>
      <c r="G112" s="17" t="e">
        <f>VLOOKUP($B112,[1]D_Values!A$2:J$127,6,FALSE)</f>
        <v>#N/A</v>
      </c>
      <c r="H112" s="17" t="e">
        <f>VLOOKUP($B112,[1]D_Values!A$2:J$127,7,FALSE)</f>
        <v>#N/A</v>
      </c>
      <c r="I112" s="17" t="e">
        <f>VLOOKUP($B112,[1]D_Values!A$2:J$127,8,FALSE)</f>
        <v>#N/A</v>
      </c>
      <c r="J112" s="17" t="e">
        <f>VLOOKUP($B112,[1]D_Values!A$2:J$127,9,FALSE)</f>
        <v>#N/A</v>
      </c>
      <c r="K112" s="17" t="e">
        <f>VLOOKUP($B112,[1]D_Values!A$2:J$127,10,FALSE)</f>
        <v>#N/A</v>
      </c>
      <c r="L112" s="8">
        <v>192216</v>
      </c>
      <c r="M112" s="8">
        <v>432020</v>
      </c>
      <c r="N112" s="9">
        <v>45120</v>
      </c>
      <c r="O112" s="9"/>
    </row>
    <row r="113" spans="1:15" x14ac:dyDescent="0.15">
      <c r="A113" s="3" t="s">
        <v>177</v>
      </c>
      <c r="B113">
        <v>13.4</v>
      </c>
      <c r="C113" s="17">
        <f>VLOOKUP($B113,[1]D_Values!A$2:J$127,2,FALSE)</f>
        <v>0.25719700222532299</v>
      </c>
      <c r="D113" s="17">
        <f>VLOOKUP($B113,[1]D_Values!A$2:J$127,3,FALSE)</f>
        <v>0.26770994417224109</v>
      </c>
      <c r="E113" s="17">
        <f>VLOOKUP($B113,[1]D_Values!A$2:J$127,4,FALSE)</f>
        <v>0.26986354665008178</v>
      </c>
      <c r="F113" s="17">
        <f>VLOOKUP($B113,[1]D_Values!A$2:J$127,5,FALSE)</f>
        <v>0.35436817470312543</v>
      </c>
      <c r="G113" s="17">
        <f>VLOOKUP($B113,[1]D_Values!A$2:J$127,6,FALSE)</f>
        <v>0.38853584359278631</v>
      </c>
      <c r="H113" s="17">
        <f>VLOOKUP($B113,[1]D_Values!A$2:J$127,7,FALSE)</f>
        <v>0.42611344199718348</v>
      </c>
      <c r="I113" s="17">
        <f>VLOOKUP($B113,[1]D_Values!A$2:J$127,8,FALSE)</f>
        <v>0.46732539209687007</v>
      </c>
      <c r="J113" s="17">
        <f>VLOOKUP($B113,[1]D_Values!A$2:J$127,9,FALSE)</f>
        <v>0.4849054182178677</v>
      </c>
      <c r="K113" s="17">
        <f>VLOOKUP($B113,[1]D_Values!A$2:J$127,10,FALSE)</f>
        <v>0.55230625343261042</v>
      </c>
      <c r="L113" s="8">
        <v>192207</v>
      </c>
      <c r="M113" s="8">
        <v>432003</v>
      </c>
      <c r="N113" s="9">
        <v>45120</v>
      </c>
      <c r="O113" s="9"/>
    </row>
    <row r="114" spans="1:15" x14ac:dyDescent="0.15">
      <c r="A114" s="3" t="s">
        <v>177</v>
      </c>
      <c r="B114">
        <v>13.5</v>
      </c>
      <c r="C114" s="17">
        <f>VLOOKUP($B114,[1]D_Values!A$2:J$127,2,FALSE)</f>
        <v>0.20515685666324221</v>
      </c>
      <c r="D114" s="17">
        <f>VLOOKUP($B114,[1]D_Values!A$2:J$127,3,FALSE)</f>
        <v>0.27729101231928571</v>
      </c>
      <c r="E114" s="17">
        <f>VLOOKUP($B114,[1]D_Values!A$2:J$127,4,FALSE)</f>
        <v>0.2882468456621517</v>
      </c>
      <c r="F114" s="17">
        <f>VLOOKUP($B114,[1]D_Values!A$2:J$127,5,FALSE)</f>
        <v>0.67143089089750285</v>
      </c>
      <c r="G114" s="17">
        <f>VLOOKUP($B114,[1]D_Values!A$2:J$127,6,FALSE)</f>
        <v>1.4936819229907781</v>
      </c>
      <c r="H114" s="17">
        <f>VLOOKUP($B114,[1]D_Values!A$2:J$127,7,FALSE)</f>
        <v>3.0027306232693429</v>
      </c>
      <c r="I114" s="17">
        <f>VLOOKUP($B114,[1]D_Values!A$2:J$127,8,FALSE)</f>
        <v>4.9687423998699369</v>
      </c>
      <c r="J114" s="17">
        <f>VLOOKUP($B114,[1]D_Values!A$2:J$127,9,FALSE)</f>
        <v>5.8822849267304944</v>
      </c>
      <c r="K114" s="17">
        <f>VLOOKUP($B114,[1]D_Values!A$2:J$127,10,FALSE)</f>
        <v>7.5769674252110564</v>
      </c>
      <c r="L114" s="8">
        <v>192283</v>
      </c>
      <c r="M114" s="8">
        <v>431974</v>
      </c>
      <c r="N114" s="9">
        <v>45120</v>
      </c>
      <c r="O114" s="9"/>
    </row>
    <row r="115" spans="1:15" x14ac:dyDescent="0.15">
      <c r="A115" s="3" t="s">
        <v>177</v>
      </c>
      <c r="B115">
        <v>13.6</v>
      </c>
      <c r="C115" s="17">
        <f>VLOOKUP($B115,[1]D_Values!A$2:J$127,2,FALSE)</f>
        <v>0.1566490442856871</v>
      </c>
      <c r="D115" s="17">
        <f>VLOOKUP($B115,[1]D_Values!A$2:J$127,3,FALSE)</f>
        <v>0.18546564692944681</v>
      </c>
      <c r="E115" s="17">
        <f>VLOOKUP($B115,[1]D_Values!A$2:J$127,4,FALSE)</f>
        <v>0.1898146675222456</v>
      </c>
      <c r="F115" s="17">
        <f>VLOOKUP($B115,[1]D_Values!A$2:J$127,5,FALSE)</f>
        <v>0.34254797529664199</v>
      </c>
      <c r="G115" s="17">
        <f>VLOOKUP($B115,[1]D_Values!A$2:J$127,6,FALSE)</f>
        <v>0.42382245368696309</v>
      </c>
      <c r="H115" s="17">
        <f>VLOOKUP($B115,[1]D_Values!A$2:J$127,7,FALSE)</f>
        <v>0.57612508016952102</v>
      </c>
      <c r="I115" s="17">
        <f>VLOOKUP($B115,[1]D_Values!A$2:J$127,8,FALSE)</f>
        <v>1.408655553446754</v>
      </c>
      <c r="J115" s="17">
        <f>VLOOKUP($B115,[1]D_Values!A$2:J$127,9,FALSE)</f>
        <v>2.123116686654916</v>
      </c>
      <c r="K115" s="17">
        <f>VLOOKUP($B115,[1]D_Values!A$2:J$127,10,FALSE)</f>
        <v>3.239358977014994</v>
      </c>
      <c r="L115" s="8">
        <v>192380</v>
      </c>
      <c r="M115" s="8">
        <v>431960</v>
      </c>
      <c r="N115" s="9">
        <v>45120</v>
      </c>
      <c r="O115" s="9"/>
    </row>
    <row r="116" spans="1:15" x14ac:dyDescent="0.15">
      <c r="A116" s="3" t="s">
        <v>177</v>
      </c>
      <c r="B116">
        <v>13.7</v>
      </c>
      <c r="C116" s="17">
        <f>VLOOKUP($B116,[1]D_Values!A$2:J$127,2,FALSE)</f>
        <v>0.29661233822899968</v>
      </c>
      <c r="D116" s="17">
        <f>VLOOKUP($B116,[1]D_Values!A$2:J$127,3,FALSE)</f>
        <v>0.33157489328963702</v>
      </c>
      <c r="E116" s="17">
        <f>VLOOKUP($B116,[1]D_Values!A$2:J$127,4,FALSE)</f>
        <v>0.33904717002505819</v>
      </c>
      <c r="F116" s="17">
        <f>VLOOKUP($B116,[1]D_Values!A$2:J$127,5,FALSE)</f>
        <v>0.50525861180902065</v>
      </c>
      <c r="G116" s="17">
        <f>VLOOKUP($B116,[1]D_Values!A$2:J$127,6,FALSE)</f>
        <v>0.60586531001490318</v>
      </c>
      <c r="H116" s="17">
        <f>VLOOKUP($B116,[1]D_Values!A$2:J$127,7,FALSE)</f>
        <v>0.77677888458155953</v>
      </c>
      <c r="I116" s="17">
        <f>VLOOKUP($B116,[1]D_Values!A$2:J$127,8,FALSE)</f>
        <v>1.91818466785127</v>
      </c>
      <c r="J116" s="17">
        <f>VLOOKUP($B116,[1]D_Values!A$2:J$127,9,FALSE)</f>
        <v>3.0035157330350128</v>
      </c>
      <c r="K116" s="17">
        <f>VLOOKUP($B116,[1]D_Values!A$2:J$127,10,FALSE)</f>
        <v>5.7654013905586554</v>
      </c>
      <c r="L116" s="8">
        <v>192387</v>
      </c>
      <c r="M116" s="8">
        <v>431935</v>
      </c>
      <c r="N116" s="9">
        <v>45120</v>
      </c>
      <c r="O116" s="9"/>
    </row>
    <row r="117" spans="1:15" x14ac:dyDescent="0.15">
      <c r="A117" s="3" t="s">
        <v>177</v>
      </c>
      <c r="B117">
        <v>13.8</v>
      </c>
      <c r="C117" s="17">
        <f>VLOOKUP($B117,[1]D_Values!A$2:J$127,2,FALSE)</f>
        <v>0.30932962405398368</v>
      </c>
      <c r="D117" s="17">
        <f>VLOOKUP($B117,[1]D_Values!A$2:J$127,3,FALSE)</f>
        <v>0.36382325599875598</v>
      </c>
      <c r="E117" s="17">
        <f>VLOOKUP($B117,[1]D_Values!A$2:J$127,4,FALSE)</f>
        <v>0.3687197555686077</v>
      </c>
      <c r="F117" s="17">
        <f>VLOOKUP($B117,[1]D_Values!A$2:J$127,5,FALSE)</f>
        <v>0.6065092869090678</v>
      </c>
      <c r="G117" s="17">
        <f>VLOOKUP($B117,[1]D_Values!A$2:J$127,6,FALSE)</f>
        <v>0.79685824061624677</v>
      </c>
      <c r="H117" s="17">
        <f>VLOOKUP($B117,[1]D_Values!A$2:J$127,7,FALSE)</f>
        <v>3.5758078920932759</v>
      </c>
      <c r="I117" s="17">
        <f>VLOOKUP($B117,[1]D_Values!A$2:J$127,8,FALSE)</f>
        <v>7.0997871250889419</v>
      </c>
      <c r="J117" s="17">
        <f>VLOOKUP($B117,[1]D_Values!A$2:J$127,9,FALSE)</f>
        <v>8.8706002067144638</v>
      </c>
      <c r="K117" s="17">
        <f>VLOOKUP($B117,[1]D_Values!A$2:J$127,10,FALSE)</f>
        <v>11.87312327021805</v>
      </c>
      <c r="L117" s="8">
        <v>192315</v>
      </c>
      <c r="M117" s="8">
        <v>431950</v>
      </c>
      <c r="N117" s="9">
        <v>45120</v>
      </c>
      <c r="O117" s="9"/>
    </row>
    <row r="118" spans="1:15" x14ac:dyDescent="0.15">
      <c r="A118" s="4" t="s">
        <v>177</v>
      </c>
      <c r="B118">
        <v>13.9</v>
      </c>
      <c r="C118" s="17">
        <f>VLOOKUP($B118,[1]D_Values!A$2:J$127,2,FALSE)</f>
        <v>0.25756441150418868</v>
      </c>
      <c r="D118" s="17">
        <f>VLOOKUP($B118,[1]D_Values!A$2:J$127,3,FALSE)</f>
        <v>0.28373127504058221</v>
      </c>
      <c r="E118" s="17">
        <f>VLOOKUP($B118,[1]D_Values!A$2:J$127,4,FALSE)</f>
        <v>0.28927538525848379</v>
      </c>
      <c r="F118" s="17">
        <f>VLOOKUP($B118,[1]D_Values!A$2:J$127,5,FALSE)</f>
        <v>0.43332178278065758</v>
      </c>
      <c r="G118" s="17">
        <f>VLOOKUP($B118,[1]D_Values!A$2:J$127,6,FALSE)</f>
        <v>0.47182374251206421</v>
      </c>
      <c r="H118" s="17">
        <f>VLOOKUP($B118,[1]D_Values!A$2:J$127,7,FALSE)</f>
        <v>0.52195116181202839</v>
      </c>
      <c r="I118" s="17">
        <f>VLOOKUP($B118,[1]D_Values!A$2:J$127,8,FALSE)</f>
        <v>0.59730336659088623</v>
      </c>
      <c r="J118" s="17">
        <f>VLOOKUP($B118,[1]D_Values!A$2:J$127,9,FALSE)</f>
        <v>0.63040696120014628</v>
      </c>
      <c r="K118" s="17">
        <f>VLOOKUP($B118,[1]D_Values!A$2:J$127,10,FALSE)</f>
        <v>0.68353389712214407</v>
      </c>
      <c r="L118" s="11">
        <v>192203</v>
      </c>
      <c r="M118" s="11">
        <v>431978</v>
      </c>
      <c r="N118" s="12">
        <v>45120</v>
      </c>
      <c r="O118" s="12"/>
    </row>
    <row r="119" spans="1:15" x14ac:dyDescent="0.15">
      <c r="A119" s="5" t="s">
        <v>177</v>
      </c>
      <c r="B119">
        <v>14.1</v>
      </c>
      <c r="C119" s="17">
        <f>VLOOKUP($B119,[1]D_Values!A$2:J$127,2,FALSE)</f>
        <v>0.27942450433433291</v>
      </c>
      <c r="D119" s="17">
        <f>VLOOKUP($B119,[1]D_Values!A$2:J$127,3,FALSE)</f>
        <v>0.30430371754217539</v>
      </c>
      <c r="E119" s="17">
        <f>VLOOKUP($B119,[1]D_Values!A$2:J$127,4,FALSE)</f>
        <v>0.30953931111090111</v>
      </c>
      <c r="F119" s="17">
        <f>VLOOKUP($B119,[1]D_Values!A$2:J$127,5,FALSE)</f>
        <v>0.49327707138584581</v>
      </c>
      <c r="G119" s="17">
        <f>VLOOKUP($B119,[1]D_Values!A$2:J$127,6,FALSE)</f>
        <v>0.58080905863007626</v>
      </c>
      <c r="H119" s="17">
        <f>VLOOKUP($B119,[1]D_Values!A$2:J$127,7,FALSE)</f>
        <v>0.68688059128610779</v>
      </c>
      <c r="I119" s="17">
        <f>VLOOKUP($B119,[1]D_Values!A$2:J$127,8,FALSE)</f>
        <v>0.97296694442992171</v>
      </c>
      <c r="J119" s="17">
        <f>VLOOKUP($B119,[1]D_Values!A$2:J$127,9,FALSE)</f>
        <v>1.138394360710437</v>
      </c>
      <c r="K119" s="17">
        <f>VLOOKUP($B119,[1]D_Values!A$2:J$127,10,FALSE)</f>
        <v>1.742992953148077</v>
      </c>
      <c r="L119" s="8">
        <v>192147</v>
      </c>
      <c r="M119" s="8">
        <v>432023</v>
      </c>
      <c r="N119" s="7">
        <v>45120</v>
      </c>
      <c r="O119" s="7"/>
    </row>
    <row r="120" spans="1:15" x14ac:dyDescent="0.15">
      <c r="A120" s="3" t="s">
        <v>177</v>
      </c>
      <c r="B120">
        <v>14.2</v>
      </c>
      <c r="C120" s="17">
        <f>VLOOKUP($B120,[1]D_Values!A$2:J$127,2,FALSE)</f>
        <v>0.20018317323158161</v>
      </c>
      <c r="D120" s="17">
        <f>VLOOKUP($B120,[1]D_Values!A$2:J$127,3,FALSE)</f>
        <v>0.22071794877127809</v>
      </c>
      <c r="E120" s="17">
        <f>VLOOKUP($B120,[1]D_Values!A$2:J$127,4,FALSE)</f>
        <v>0.22507106597330831</v>
      </c>
      <c r="F120" s="17">
        <f>VLOOKUP($B120,[1]D_Values!A$2:J$127,5,FALSE)</f>
        <v>0.33119921023098159</v>
      </c>
      <c r="G120" s="17">
        <f>VLOOKUP($B120,[1]D_Values!A$2:J$127,6,FALSE)</f>
        <v>0.37922334059841201</v>
      </c>
      <c r="H120" s="17">
        <f>VLOOKUP($B120,[1]D_Values!A$2:J$127,7,FALSE)</f>
        <v>0.47475471712942052</v>
      </c>
      <c r="I120" s="17">
        <f>VLOOKUP($B120,[1]D_Values!A$2:J$127,8,FALSE)</f>
        <v>0.63631677436305223</v>
      </c>
      <c r="J120" s="17">
        <f>VLOOKUP($B120,[1]D_Values!A$2:J$127,9,FALSE)</f>
        <v>0.73143293053014224</v>
      </c>
      <c r="K120" s="17">
        <f>VLOOKUP($B120,[1]D_Values!A$2:J$127,10,FALSE)</f>
        <v>1.0426972092008551</v>
      </c>
      <c r="L120" s="8">
        <v>192087</v>
      </c>
      <c r="M120" s="8">
        <v>432045</v>
      </c>
      <c r="N120" s="9">
        <v>45120</v>
      </c>
      <c r="O120" s="9"/>
    </row>
    <row r="121" spans="1:15" x14ac:dyDescent="0.15">
      <c r="A121" s="3" t="s">
        <v>177</v>
      </c>
      <c r="B121">
        <v>14.3</v>
      </c>
      <c r="C121" s="17">
        <f>VLOOKUP($B121,[1]D_Values!A$2:J$127,2,FALSE)</f>
        <v>0.25463664008950032</v>
      </c>
      <c r="D121" s="17">
        <f>VLOOKUP($B121,[1]D_Values!A$2:J$127,3,FALSE)</f>
        <v>0.2659506475081746</v>
      </c>
      <c r="E121" s="17">
        <f>VLOOKUP($B121,[1]D_Values!A$2:J$127,4,FALSE)</f>
        <v>0.26827307261739891</v>
      </c>
      <c r="F121" s="17">
        <f>VLOOKUP($B121,[1]D_Values!A$2:J$127,5,FALSE)</f>
        <v>0.36639407787141498</v>
      </c>
      <c r="G121" s="17">
        <f>VLOOKUP($B121,[1]D_Values!A$2:J$127,6,FALSE)</f>
        <v>0.43740624354827051</v>
      </c>
      <c r="H121" s="17">
        <f>VLOOKUP($B121,[1]D_Values!A$2:J$127,7,FALSE)</f>
        <v>0.5448838622294172</v>
      </c>
      <c r="I121" s="17">
        <f>VLOOKUP($B121,[1]D_Values!A$2:J$127,8,FALSE)</f>
        <v>0.82598400091509083</v>
      </c>
      <c r="J121" s="17">
        <f>VLOOKUP($B121,[1]D_Values!A$2:J$127,9,FALSE)</f>
        <v>1.0568708545920791</v>
      </c>
      <c r="K121" s="17">
        <f>VLOOKUP($B121,[1]D_Values!A$2:J$127,10,FALSE)</f>
        <v>1.698576799283436</v>
      </c>
      <c r="L121" s="8">
        <v>191948</v>
      </c>
      <c r="M121" s="8">
        <v>432060</v>
      </c>
      <c r="N121" s="9">
        <v>45120</v>
      </c>
      <c r="O121" s="9"/>
    </row>
    <row r="122" spans="1:15" x14ac:dyDescent="0.15">
      <c r="A122" s="3" t="s">
        <v>177</v>
      </c>
      <c r="B122">
        <v>14.4</v>
      </c>
      <c r="C122" s="17">
        <f>VLOOKUP($B122,[1]D_Values!A$2:J$127,2,FALSE)</f>
        <v>0.26325396206289742</v>
      </c>
      <c r="D122" s="17">
        <f>VLOOKUP($B122,[1]D_Values!A$2:J$127,3,FALSE)</f>
        <v>0.28971966749089462</v>
      </c>
      <c r="E122" s="17">
        <f>VLOOKUP($B122,[1]D_Values!A$2:J$127,4,FALSE)</f>
        <v>0.29532389691394378</v>
      </c>
      <c r="F122" s="17">
        <f>VLOOKUP($B122,[1]D_Values!A$2:J$127,5,FALSE)</f>
        <v>0.88678492106849272</v>
      </c>
      <c r="G122" s="17">
        <f>VLOOKUP($B122,[1]D_Values!A$2:J$127,6,FALSE)</f>
        <v>1.5167094319098351</v>
      </c>
      <c r="H122" s="17">
        <f>VLOOKUP($B122,[1]D_Values!A$2:J$127,7,FALSE)</f>
        <v>2.561340204609154</v>
      </c>
      <c r="I122" s="17">
        <f>VLOOKUP($B122,[1]D_Values!A$2:J$127,8,FALSE)</f>
        <v>4.0376981389768103</v>
      </c>
      <c r="J122" s="17">
        <f>VLOOKUP($B122,[1]D_Values!A$2:J$127,9,FALSE)</f>
        <v>4.8033100139570273</v>
      </c>
      <c r="K122" s="17">
        <f>VLOOKUP($B122,[1]D_Values!A$2:J$127,10,FALSE)</f>
        <v>6.2323347587497784</v>
      </c>
      <c r="L122" s="8">
        <v>191944</v>
      </c>
      <c r="M122" s="8">
        <v>432047</v>
      </c>
      <c r="N122" s="9">
        <v>45120</v>
      </c>
      <c r="O122" s="9"/>
    </row>
    <row r="123" spans="1:15" x14ac:dyDescent="0.15">
      <c r="A123" s="3" t="s">
        <v>177</v>
      </c>
      <c r="B123">
        <v>14.5</v>
      </c>
      <c r="C123" s="17" t="e">
        <f>VLOOKUP($B123,[1]D_Values!A$2:J$127,2,FALSE)</f>
        <v>#N/A</v>
      </c>
      <c r="D123" s="17" t="e">
        <f>VLOOKUP($B123,[1]D_Values!A$2:J$127,3,FALSE)</f>
        <v>#N/A</v>
      </c>
      <c r="E123" s="17" t="e">
        <f>VLOOKUP($B123,[1]D_Values!A$2:J$127,4,FALSE)</f>
        <v>#N/A</v>
      </c>
      <c r="F123" s="17" t="e">
        <f>VLOOKUP($B123,[1]D_Values!A$2:J$127,5,FALSE)</f>
        <v>#N/A</v>
      </c>
      <c r="G123" s="17" t="e">
        <f>VLOOKUP($B123,[1]D_Values!A$2:J$127,6,FALSE)</f>
        <v>#N/A</v>
      </c>
      <c r="H123" s="17" t="e">
        <f>VLOOKUP($B123,[1]D_Values!A$2:J$127,7,FALSE)</f>
        <v>#N/A</v>
      </c>
      <c r="I123" s="17" t="e">
        <f>VLOOKUP($B123,[1]D_Values!A$2:J$127,8,FALSE)</f>
        <v>#N/A</v>
      </c>
      <c r="J123" s="17" t="e">
        <f>VLOOKUP($B123,[1]D_Values!A$2:J$127,9,FALSE)</f>
        <v>#N/A</v>
      </c>
      <c r="K123" s="17" t="e">
        <f>VLOOKUP($B123,[1]D_Values!A$2:J$127,10,FALSE)</f>
        <v>#N/A</v>
      </c>
      <c r="L123" s="8">
        <v>192030</v>
      </c>
      <c r="M123" s="8">
        <v>432033</v>
      </c>
      <c r="N123" s="9">
        <v>45120</v>
      </c>
      <c r="O123" s="9"/>
    </row>
    <row r="124" spans="1:15" x14ac:dyDescent="0.15">
      <c r="A124" s="3" t="s">
        <v>177</v>
      </c>
      <c r="B124">
        <v>14.6</v>
      </c>
      <c r="C124" s="17">
        <f>VLOOKUP($B124,[1]D_Values!A$2:J$127,2,FALSE)</f>
        <v>0.22169878334867241</v>
      </c>
      <c r="D124" s="17">
        <f>VLOOKUP($B124,[1]D_Values!A$2:J$127,3,FALSE)</f>
        <v>0.25196380783651751</v>
      </c>
      <c r="E124" s="17">
        <f>VLOOKUP($B124,[1]D_Values!A$2:J$127,4,FALSE)</f>
        <v>0.25458730434266169</v>
      </c>
      <c r="F124" s="17">
        <f>VLOOKUP($B124,[1]D_Values!A$2:J$127,5,FALSE)</f>
        <v>0.36397958657592472</v>
      </c>
      <c r="G124" s="17">
        <f>VLOOKUP($B124,[1]D_Values!A$2:J$127,6,FALSE)</f>
        <v>0.41504001882982811</v>
      </c>
      <c r="H124" s="17">
        <f>VLOOKUP($B124,[1]D_Values!A$2:J$127,7,FALSE)</f>
        <v>0.47326340152961233</v>
      </c>
      <c r="I124" s="17">
        <f>VLOOKUP($B124,[1]D_Values!A$2:J$127,8,FALSE)</f>
        <v>0.56759463186034476</v>
      </c>
      <c r="J124" s="17">
        <f>VLOOKUP($B124,[1]D_Values!A$2:J$127,9,FALSE)</f>
        <v>0.61933642498824659</v>
      </c>
      <c r="K124" s="17">
        <f>VLOOKUP($B124,[1]D_Values!A$2:J$127,10,FALSE)</f>
        <v>0.70592593570481377</v>
      </c>
      <c r="L124" s="8">
        <v>192143</v>
      </c>
      <c r="M124" s="8">
        <v>432007</v>
      </c>
      <c r="N124" s="9">
        <v>45120</v>
      </c>
      <c r="O124" s="9"/>
    </row>
    <row r="125" spans="1:15" x14ac:dyDescent="0.15">
      <c r="A125" s="3" t="s">
        <v>177</v>
      </c>
      <c r="B125">
        <v>14.7</v>
      </c>
      <c r="C125" s="17">
        <f>VLOOKUP($B125,[1]D_Values!A$2:J$127,2,FALSE)</f>
        <v>0.45505388358133048</v>
      </c>
      <c r="D125" s="17">
        <f>VLOOKUP($B125,[1]D_Values!A$2:J$127,3,FALSE)</f>
        <v>0.52460955121737385</v>
      </c>
      <c r="E125" s="17">
        <f>VLOOKUP($B125,[1]D_Values!A$2:J$127,4,FALSE)</f>
        <v>0.53380454945646416</v>
      </c>
      <c r="F125" s="17">
        <f>VLOOKUP($B125,[1]D_Values!A$2:J$127,5,FALSE)</f>
        <v>1.0695421597859069</v>
      </c>
      <c r="G125" s="17">
        <f>VLOOKUP($B125,[1]D_Values!A$2:J$127,6,FALSE)</f>
        <v>1.375242275834035</v>
      </c>
      <c r="H125" s="17">
        <f>VLOOKUP($B125,[1]D_Values!A$2:J$127,7,FALSE)</f>
        <v>2.09130062650972</v>
      </c>
      <c r="I125" s="17">
        <f>VLOOKUP($B125,[1]D_Values!A$2:J$127,8,FALSE)</f>
        <v>3.3060813749569649</v>
      </c>
      <c r="J125" s="17">
        <f>VLOOKUP($B125,[1]D_Values!A$2:J$127,9,FALSE)</f>
        <v>3.970748381334289</v>
      </c>
      <c r="K125" s="17">
        <f>VLOOKUP($B125,[1]D_Values!A$2:J$127,10,FALSE)</f>
        <v>6.1633339027757774</v>
      </c>
      <c r="L125" s="8">
        <v>192146</v>
      </c>
      <c r="M125" s="8">
        <v>431993</v>
      </c>
      <c r="N125" s="9">
        <v>45120</v>
      </c>
      <c r="O125" s="9"/>
    </row>
    <row r="126" spans="1:15" x14ac:dyDescent="0.15">
      <c r="A126" s="3" t="s">
        <v>177</v>
      </c>
      <c r="B126">
        <v>14.8</v>
      </c>
      <c r="C126" s="17">
        <f>VLOOKUP($B126,[1]D_Values!A$2:J$127,2,FALSE)</f>
        <v>0.38738698629311658</v>
      </c>
      <c r="D126" s="17">
        <f>VLOOKUP($B126,[1]D_Values!A$2:J$127,3,FALSE)</f>
        <v>0.46614553678174331</v>
      </c>
      <c r="E126" s="17">
        <f>VLOOKUP($B126,[1]D_Values!A$2:J$127,4,FALSE)</f>
        <v>0.48372310392299511</v>
      </c>
      <c r="F126" s="17">
        <f>VLOOKUP($B126,[1]D_Values!A$2:J$127,5,FALSE)</f>
        <v>9.7250691603920405</v>
      </c>
      <c r="G126" s="17">
        <f>VLOOKUP($B126,[1]D_Values!A$2:J$127,6,FALSE)</f>
        <v>15.51359740817421</v>
      </c>
      <c r="H126" s="17">
        <f>VLOOKUP($B126,[1]D_Values!A$2:J$127,7,FALSE)</f>
        <v>19.032696882768281</v>
      </c>
      <c r="I126" s="17">
        <f>VLOOKUP($B126,[1]D_Values!A$2:J$127,8,FALSE)</f>
        <v>23.327490089966769</v>
      </c>
      <c r="J126" s="17">
        <f>VLOOKUP($B126,[1]D_Values!A$2:J$127,9,FALSE)</f>
        <v>26.603385863728189</v>
      </c>
      <c r="K126" s="17">
        <f>VLOOKUP($B126,[1]D_Values!A$2:J$127,10,FALSE)</f>
        <v>32.39964589387521</v>
      </c>
      <c r="L126" s="8">
        <v>192030</v>
      </c>
      <c r="M126" s="8">
        <v>432016</v>
      </c>
      <c r="N126" s="9">
        <v>45120</v>
      </c>
      <c r="O126" s="9"/>
    </row>
    <row r="127" spans="1:15" x14ac:dyDescent="0.15">
      <c r="A127" s="4" t="s">
        <v>177</v>
      </c>
      <c r="B127">
        <v>14.9</v>
      </c>
      <c r="C127" s="17">
        <f>VLOOKUP($B127,[1]D_Values!A$2:J$127,2,FALSE)</f>
        <v>0.23223575504701191</v>
      </c>
      <c r="D127" s="17">
        <f>VLOOKUP($B127,[1]D_Values!A$2:J$127,3,FALSE)</f>
        <v>0.26328492542219212</v>
      </c>
      <c r="E127" s="17">
        <f>VLOOKUP($B127,[1]D_Values!A$2:J$127,4,FALSE)</f>
        <v>0.26698474333901279</v>
      </c>
      <c r="F127" s="17">
        <f>VLOOKUP($B127,[1]D_Values!A$2:J$127,5,FALSE)</f>
        <v>0.49042019634035261</v>
      </c>
      <c r="G127" s="17">
        <f>VLOOKUP($B127,[1]D_Values!A$2:J$127,6,FALSE)</f>
        <v>0.9924192543481597</v>
      </c>
      <c r="H127" s="17">
        <f>VLOOKUP($B127,[1]D_Values!A$2:J$127,7,FALSE)</f>
        <v>2.4291964607335079</v>
      </c>
      <c r="I127" s="17">
        <f>VLOOKUP($B127,[1]D_Values!A$2:J$127,8,FALSE)</f>
        <v>4.2557451655648801</v>
      </c>
      <c r="J127" s="17">
        <f>VLOOKUP($B127,[1]D_Values!A$2:J$127,9,FALSE)</f>
        <v>4.9093849848095346</v>
      </c>
      <c r="K127" s="17">
        <f>VLOOKUP($B127,[1]D_Values!A$2:J$127,10,FALSE)</f>
        <v>6.0828107290087603</v>
      </c>
      <c r="L127" s="8">
        <v>191956</v>
      </c>
      <c r="M127" s="8">
        <v>432031</v>
      </c>
      <c r="N127" s="12">
        <v>45120</v>
      </c>
      <c r="O127" s="12"/>
    </row>
    <row r="128" spans="1:15" x14ac:dyDescent="0.15">
      <c r="A128" s="5" t="s">
        <v>177</v>
      </c>
      <c r="B128">
        <v>15.1</v>
      </c>
      <c r="C128" s="17">
        <f>VLOOKUP($B128,[1]D_Values!A$2:J$127,2,FALSE)</f>
        <v>0.30441901678682892</v>
      </c>
      <c r="D128" s="17">
        <f>VLOOKUP($B128,[1]D_Values!A$2:J$127,3,FALSE)</f>
        <v>0.34397511656138391</v>
      </c>
      <c r="E128" s="17">
        <f>VLOOKUP($B128,[1]D_Values!A$2:J$127,4,FALSE)</f>
        <v>0.3524829187405783</v>
      </c>
      <c r="F128" s="17">
        <f>VLOOKUP($B128,[1]D_Values!A$2:J$127,5,FALSE)</f>
        <v>0.5944597339606672</v>
      </c>
      <c r="G128" s="17">
        <f>VLOOKUP($B128,[1]D_Values!A$2:J$127,6,FALSE)</f>
        <v>0.69845873323989227</v>
      </c>
      <c r="H128" s="17">
        <f>VLOOKUP($B128,[1]D_Values!A$2:J$127,7,FALSE)</f>
        <v>0.93450694884805807</v>
      </c>
      <c r="I128" s="17">
        <f>VLOOKUP($B128,[1]D_Values!A$2:J$127,8,FALSE)</f>
        <v>1.291143305713546</v>
      </c>
      <c r="J128" s="17">
        <f>VLOOKUP($B128,[1]D_Values!A$2:J$127,9,FALSE)</f>
        <v>1.5755472970326361</v>
      </c>
      <c r="K128" s="17">
        <f>VLOOKUP($B128,[1]D_Values!A$2:J$127,10,FALSE)</f>
        <v>2.390181959472351</v>
      </c>
      <c r="L128" s="6">
        <v>191901</v>
      </c>
      <c r="M128" s="6">
        <v>432054</v>
      </c>
      <c r="N128" s="7">
        <v>45120</v>
      </c>
      <c r="O128" s="7"/>
    </row>
    <row r="129" spans="1:15" x14ac:dyDescent="0.15">
      <c r="A129" s="3" t="s">
        <v>177</v>
      </c>
      <c r="B129">
        <v>15.2</v>
      </c>
      <c r="C129" s="17">
        <f>VLOOKUP($B129,[1]D_Values!A$2:J$127,2,FALSE)</f>
        <v>0.29932409072447619</v>
      </c>
      <c r="D129" s="17">
        <f>VLOOKUP($B129,[1]D_Values!A$2:J$127,3,FALSE)</f>
        <v>0.33680877747136578</v>
      </c>
      <c r="E129" s="17">
        <f>VLOOKUP($B129,[1]D_Values!A$2:J$127,4,FALSE)</f>
        <v>0.34485120416276621</v>
      </c>
      <c r="F129" s="17">
        <f>VLOOKUP($B129,[1]D_Values!A$2:J$127,5,FALSE)</f>
        <v>0.60268950920583542</v>
      </c>
      <c r="G129" s="17">
        <f>VLOOKUP($B129,[1]D_Values!A$2:J$127,6,FALSE)</f>
        <v>0.7174209217877483</v>
      </c>
      <c r="H129" s="17">
        <f>VLOOKUP($B129,[1]D_Values!A$2:J$127,7,FALSE)</f>
        <v>0.98771459658260574</v>
      </c>
      <c r="I129" s="17">
        <f>VLOOKUP($B129,[1]D_Values!A$2:J$127,8,FALSE)</f>
        <v>1.4376965025733759</v>
      </c>
      <c r="J129" s="17">
        <f>VLOOKUP($B129,[1]D_Values!A$2:J$127,9,FALSE)</f>
        <v>1.85755568761903</v>
      </c>
      <c r="K129" s="17">
        <f>VLOOKUP($B129,[1]D_Values!A$2:J$127,10,FALSE)</f>
        <v>2.8804741409941461</v>
      </c>
      <c r="L129" s="8">
        <v>191826</v>
      </c>
      <c r="M129" s="8">
        <v>432066</v>
      </c>
      <c r="N129" s="9">
        <v>45120</v>
      </c>
      <c r="O129" s="9"/>
    </row>
    <row r="130" spans="1:15" x14ac:dyDescent="0.15">
      <c r="A130" s="3" t="s">
        <v>177</v>
      </c>
      <c r="B130">
        <v>15.3</v>
      </c>
      <c r="C130" s="17">
        <f>VLOOKUP($B130,[1]D_Values!A$2:J$127,2,FALSE)</f>
        <v>0.25116801584456139</v>
      </c>
      <c r="D130" s="17">
        <f>VLOOKUP($B130,[1]D_Values!A$2:J$127,3,FALSE)</f>
        <v>0.25836773565726578</v>
      </c>
      <c r="E130" s="17">
        <f>VLOOKUP($B130,[1]D_Values!A$2:J$127,4,FALSE)</f>
        <v>0.25983225827273909</v>
      </c>
      <c r="F130" s="17">
        <f>VLOOKUP($B130,[1]D_Values!A$2:J$127,5,FALSE)</f>
        <v>0.31488783928113001</v>
      </c>
      <c r="G130" s="17">
        <f>VLOOKUP($B130,[1]D_Values!A$2:J$127,6,FALSE)</f>
        <v>0.33319906754328682</v>
      </c>
      <c r="H130" s="17">
        <f>VLOOKUP($B130,[1]D_Values!A$2:J$127,7,FALSE)</f>
        <v>0.35257512282840597</v>
      </c>
      <c r="I130" s="17">
        <f>VLOOKUP($B130,[1]D_Values!A$2:J$127,8,FALSE)</f>
        <v>0.42673864670416761</v>
      </c>
      <c r="J130" s="17">
        <f>VLOOKUP($B130,[1]D_Values!A$2:J$127,9,FALSE)</f>
        <v>0.46403159857895521</v>
      </c>
      <c r="K130" s="17">
        <f>VLOOKUP($B130,[1]D_Values!A$2:J$127,10,FALSE)</f>
        <v>0.55513895408905245</v>
      </c>
      <c r="L130" s="8">
        <v>191691</v>
      </c>
      <c r="M130" s="8">
        <v>432045</v>
      </c>
      <c r="N130" s="9">
        <v>45120</v>
      </c>
      <c r="O130" s="9"/>
    </row>
    <row r="131" spans="1:15" x14ac:dyDescent="0.15">
      <c r="A131" s="3" t="s">
        <v>177</v>
      </c>
      <c r="B131">
        <v>15.4</v>
      </c>
      <c r="C131" s="17">
        <f>VLOOKUP($B131,[1]D_Values!A$2:J$127,2,FALSE)</f>
        <v>0.29194130822407782</v>
      </c>
      <c r="D131" s="17">
        <f>VLOOKUP($B131,[1]D_Values!A$2:J$127,3,FALSE)</f>
        <v>0.32368037604274241</v>
      </c>
      <c r="E131" s="17">
        <f>VLOOKUP($B131,[1]D_Values!A$2:J$127,4,FALSE)</f>
        <v>0.33043080925957752</v>
      </c>
      <c r="F131" s="17">
        <f>VLOOKUP($B131,[1]D_Values!A$2:J$127,5,FALSE)</f>
        <v>0.54267181715641488</v>
      </c>
      <c r="G131" s="17">
        <f>VLOOKUP($B131,[1]D_Values!A$2:J$127,6,FALSE)</f>
        <v>0.64193400363067377</v>
      </c>
      <c r="H131" s="17">
        <f>VLOOKUP($B131,[1]D_Values!A$2:J$127,7,FALSE)</f>
        <v>0.82288021867380479</v>
      </c>
      <c r="I131" s="17">
        <f>VLOOKUP($B131,[1]D_Values!A$2:J$127,8,FALSE)</f>
        <v>1.195881363968718</v>
      </c>
      <c r="J131" s="17">
        <f>VLOOKUP($B131,[1]D_Values!A$2:J$127,9,FALSE)</f>
        <v>1.6065759501228649</v>
      </c>
      <c r="K131" s="17">
        <f>VLOOKUP($B131,[1]D_Values!A$2:J$127,10,FALSE)</f>
        <v>3.4677239846357151</v>
      </c>
      <c r="L131" s="8">
        <v>191687</v>
      </c>
      <c r="M131" s="8">
        <v>432032</v>
      </c>
      <c r="N131" s="9">
        <v>45120</v>
      </c>
      <c r="O131" s="9"/>
    </row>
    <row r="132" spans="1:15" x14ac:dyDescent="0.15">
      <c r="A132" s="3" t="s">
        <v>177</v>
      </c>
      <c r="B132">
        <v>15.5</v>
      </c>
      <c r="C132" s="17">
        <f>VLOOKUP($B132,[1]D_Values!A$2:J$127,2,FALSE)</f>
        <v>0.21916602945494529</v>
      </c>
      <c r="D132" s="17">
        <f>VLOOKUP($B132,[1]D_Values!A$2:J$127,3,FALSE)</f>
        <v>0.26244333687408172</v>
      </c>
      <c r="E132" s="17">
        <f>VLOOKUP($B132,[1]D_Values!A$2:J$127,4,FALSE)</f>
        <v>0.26666046809389238</v>
      </c>
      <c r="F132" s="17">
        <f>VLOOKUP($B132,[1]D_Values!A$2:J$127,5,FALSE)</f>
        <v>0.4746147454755103</v>
      </c>
      <c r="G132" s="17">
        <f>VLOOKUP($B132,[1]D_Values!A$2:J$127,6,FALSE)</f>
        <v>0.61651673745903923</v>
      </c>
      <c r="H132" s="17">
        <f>VLOOKUP($B132,[1]D_Values!A$2:J$127,7,FALSE)</f>
        <v>1.020980753284614</v>
      </c>
      <c r="I132" s="17">
        <f>VLOOKUP($B132,[1]D_Values!A$2:J$127,8,FALSE)</f>
        <v>2.3382242839670262</v>
      </c>
      <c r="J132" s="17">
        <f>VLOOKUP($B132,[1]D_Values!A$2:J$127,9,FALSE)</f>
        <v>3.0599133273028398</v>
      </c>
      <c r="K132" s="17">
        <f>VLOOKUP($B132,[1]D_Values!A$2:J$127,10,FALSE)</f>
        <v>4.6449951277597767</v>
      </c>
      <c r="L132" s="8">
        <v>191751</v>
      </c>
      <c r="M132" s="8">
        <v>432033</v>
      </c>
      <c r="N132" s="9">
        <v>45120</v>
      </c>
      <c r="O132" s="9"/>
    </row>
    <row r="133" spans="1:15" x14ac:dyDescent="0.15">
      <c r="A133" s="3" t="s">
        <v>177</v>
      </c>
      <c r="B133">
        <v>15.6</v>
      </c>
      <c r="C133" s="17">
        <f>VLOOKUP($B133,[1]D_Values!A$2:J$127,2,FALSE)</f>
        <v>0.29544739167192902</v>
      </c>
      <c r="D133" s="17">
        <f>VLOOKUP($B133,[1]D_Values!A$2:J$127,3,FALSE)</f>
        <v>0.34027544257309478</v>
      </c>
      <c r="E133" s="17">
        <f>VLOOKUP($B133,[1]D_Values!A$2:J$127,4,FALSE)</f>
        <v>0.35002631589736288</v>
      </c>
      <c r="F133" s="17">
        <f>VLOOKUP($B133,[1]D_Values!A$2:J$127,5,FALSE)</f>
        <v>0.78474173546022452</v>
      </c>
      <c r="G133" s="17">
        <f>VLOOKUP($B133,[1]D_Values!A$2:J$127,6,FALSE)</f>
        <v>1.1364185614808939</v>
      </c>
      <c r="H133" s="17">
        <f>VLOOKUP($B133,[1]D_Values!A$2:J$127,7,FALSE)</f>
        <v>1.8702207421901711</v>
      </c>
      <c r="I133" s="17">
        <f>VLOOKUP($B133,[1]D_Values!A$2:J$127,8,FALSE)</f>
        <v>3.4394898947051811</v>
      </c>
      <c r="J133" s="17">
        <f>VLOOKUP($B133,[1]D_Values!A$2:J$127,9,FALSE)</f>
        <v>4.6076583991852393</v>
      </c>
      <c r="K133" s="17">
        <f>VLOOKUP($B133,[1]D_Values!A$2:J$127,10,FALSE)</f>
        <v>8.00629984159632</v>
      </c>
      <c r="L133" s="8">
        <v>191905</v>
      </c>
      <c r="M133" s="8">
        <v>432043</v>
      </c>
      <c r="N133" s="9">
        <v>45120</v>
      </c>
      <c r="O133" s="9"/>
    </row>
    <row r="134" spans="1:15" x14ac:dyDescent="0.15">
      <c r="A134" s="3" t="s">
        <v>177</v>
      </c>
      <c r="B134">
        <v>15.7</v>
      </c>
      <c r="C134" s="17">
        <f>VLOOKUP($B134,[1]D_Values!A$2:J$127,2,FALSE)</f>
        <v>0.2942972870462528</v>
      </c>
      <c r="D134" s="17">
        <f>VLOOKUP($B134,[1]D_Values!A$2:J$127,3,FALSE)</f>
        <v>0.32482755013375392</v>
      </c>
      <c r="E134" s="17">
        <f>VLOOKUP($B134,[1]D_Values!A$2:J$127,4,FALSE)</f>
        <v>0.33130361621128712</v>
      </c>
      <c r="F134" s="17">
        <f>VLOOKUP($B134,[1]D_Values!A$2:J$127,5,FALSE)</f>
        <v>0.46348412543831602</v>
      </c>
      <c r="G134" s="17">
        <f>VLOOKUP($B134,[1]D_Values!A$2:J$127,6,FALSE)</f>
        <v>0.51159289924733087</v>
      </c>
      <c r="H134" s="17">
        <f>VLOOKUP($B134,[1]D_Values!A$2:J$127,7,FALSE)</f>
        <v>0.60815236411180473</v>
      </c>
      <c r="I134" s="17">
        <f>VLOOKUP($B134,[1]D_Values!A$2:J$127,8,FALSE)</f>
        <v>0.76292814665976971</v>
      </c>
      <c r="J134" s="17">
        <f>VLOOKUP($B134,[1]D_Values!A$2:J$127,9,FALSE)</f>
        <v>1.004797531315309</v>
      </c>
      <c r="K134" s="17">
        <f>VLOOKUP($B134,[1]D_Values!A$2:J$127,10,FALSE)</f>
        <v>1.943096866229745</v>
      </c>
      <c r="L134" s="8">
        <v>191894</v>
      </c>
      <c r="M134" s="8">
        <v>432017</v>
      </c>
      <c r="N134" s="9">
        <v>45120</v>
      </c>
      <c r="O134" s="9"/>
    </row>
    <row r="135" spans="1:15" x14ac:dyDescent="0.15">
      <c r="A135" s="3" t="s">
        <v>177</v>
      </c>
      <c r="B135">
        <v>15.8</v>
      </c>
      <c r="C135" s="17">
        <f>VLOOKUP($B135,[1]D_Values!A$2:J$127,2,FALSE)</f>
        <v>0.41916445836018212</v>
      </c>
      <c r="D135" s="17">
        <f>VLOOKUP($B135,[1]D_Values!A$2:J$127,3,FALSE)</f>
        <v>0.49071560532389502</v>
      </c>
      <c r="E135" s="17">
        <f>VLOOKUP($B135,[1]D_Values!A$2:J$127,4,FALSE)</f>
        <v>0.50854166180560989</v>
      </c>
      <c r="F135" s="17">
        <f>VLOOKUP($B135,[1]D_Values!A$2:J$127,5,FALSE)</f>
        <v>11.335241994327641</v>
      </c>
      <c r="G135" s="17">
        <f>VLOOKUP($B135,[1]D_Values!A$2:J$127,6,FALSE)</f>
        <v>15.37706899651652</v>
      </c>
      <c r="H135" s="17">
        <f>VLOOKUP($B135,[1]D_Values!A$2:J$127,7,FALSE)</f>
        <v>20.342319645701139</v>
      </c>
      <c r="I135" s="17">
        <f>VLOOKUP($B135,[1]D_Values!A$2:J$127,8,FALSE)</f>
        <v>30.056769368572439</v>
      </c>
      <c r="J135" s="17">
        <f>VLOOKUP($B135,[1]D_Values!A$2:J$127,9,FALSE)</f>
        <v>33.304665112887683</v>
      </c>
      <c r="K135" s="17">
        <f>VLOOKUP($B135,[1]D_Values!A$2:J$127,10,FALSE)</f>
        <v>37.283816521186608</v>
      </c>
      <c r="L135" s="8">
        <v>191794</v>
      </c>
      <c r="M135" s="8">
        <v>432032</v>
      </c>
      <c r="N135" s="9">
        <v>45120</v>
      </c>
      <c r="O135" s="9"/>
    </row>
    <row r="136" spans="1:15" x14ac:dyDescent="0.15">
      <c r="A136" s="4" t="s">
        <v>177</v>
      </c>
      <c r="B136">
        <v>15.9</v>
      </c>
      <c r="C136" s="17">
        <f>VLOOKUP($B136,[1]D_Values!A$2:J$127,2,FALSE)</f>
        <v>0.28466488949670282</v>
      </c>
      <c r="D136" s="17">
        <f>VLOOKUP($B136,[1]D_Values!A$2:J$127,3,FALSE)</f>
        <v>0.33072225575654629</v>
      </c>
      <c r="E136" s="17">
        <f>VLOOKUP($B136,[1]D_Values!A$2:J$127,4,FALSE)</f>
        <v>0.34079194787965073</v>
      </c>
      <c r="F136" s="17">
        <f>VLOOKUP($B136,[1]D_Values!A$2:J$127,5,FALSE)</f>
        <v>0.83251146598955394</v>
      </c>
      <c r="G136" s="17">
        <f>VLOOKUP($B136,[1]D_Values!A$2:J$127,6,FALSE)</f>
        <v>1.288073935705405</v>
      </c>
      <c r="H136" s="17">
        <f>VLOOKUP($B136,[1]D_Values!A$2:J$127,7,FALSE)</f>
        <v>2.2380010817186351</v>
      </c>
      <c r="I136" s="17">
        <f>VLOOKUP($B136,[1]D_Values!A$2:J$127,8,FALSE)</f>
        <v>3.8642068649093022</v>
      </c>
      <c r="J136" s="17">
        <f>VLOOKUP($B136,[1]D_Values!A$2:J$127,9,FALSE)</f>
        <v>4.827583736870265</v>
      </c>
      <c r="K136" s="17">
        <f>VLOOKUP($B136,[1]D_Values!A$2:J$127,10,FALSE)</f>
        <v>6.7489778360225872</v>
      </c>
      <c r="L136" s="11">
        <v>191689</v>
      </c>
      <c r="M136" s="11">
        <v>432026</v>
      </c>
      <c r="N136" s="12">
        <v>45120</v>
      </c>
      <c r="O13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51B1-D861-45D5-97A9-5E760E93E087}">
  <dimension ref="A1:AN157"/>
  <sheetViews>
    <sheetView workbookViewId="0">
      <selection activeCell="AO8" sqref="AO8"/>
    </sheetView>
  </sheetViews>
  <sheetFormatPr defaultRowHeight="11.25" x14ac:dyDescent="0.15"/>
  <cols>
    <col min="39" max="40" width="9.375" bestFit="1" customWidth="1"/>
  </cols>
  <sheetData>
    <row r="1" spans="1:40" ht="13.5" thickBot="1" x14ac:dyDescent="0.2">
      <c r="A1" s="94" t="s">
        <v>1</v>
      </c>
      <c r="B1" s="94" t="s">
        <v>184</v>
      </c>
      <c r="C1" s="18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97" t="s">
        <v>185</v>
      </c>
      <c r="V1" s="98"/>
      <c r="W1" s="98"/>
      <c r="X1" s="98"/>
      <c r="Y1" s="97" t="s">
        <v>186</v>
      </c>
      <c r="Z1" s="98"/>
      <c r="AA1" s="98"/>
      <c r="AB1" s="98"/>
      <c r="AC1" s="98"/>
      <c r="AD1" s="98"/>
      <c r="AE1" s="98"/>
      <c r="AF1" s="98"/>
      <c r="AG1" s="98"/>
      <c r="AH1" s="103" t="s">
        <v>187</v>
      </c>
      <c r="AI1" s="104"/>
      <c r="AJ1" s="21"/>
      <c r="AK1" s="22"/>
      <c r="AL1" s="105" t="s">
        <v>188</v>
      </c>
    </row>
    <row r="2" spans="1:40" ht="12.75" x14ac:dyDescent="0.15">
      <c r="A2" s="95"/>
      <c r="B2" s="95"/>
      <c r="C2" s="23"/>
      <c r="D2" s="24"/>
      <c r="E2" s="24"/>
      <c r="F2" s="24"/>
      <c r="G2" s="24"/>
      <c r="H2" s="24"/>
      <c r="I2" s="24"/>
      <c r="J2" s="24"/>
      <c r="K2" s="25"/>
      <c r="L2" s="25"/>
      <c r="M2" s="25"/>
      <c r="N2" s="25"/>
      <c r="O2" s="25"/>
      <c r="P2" s="25"/>
      <c r="Q2" s="25"/>
      <c r="R2" s="25"/>
      <c r="S2" s="25"/>
      <c r="T2" s="26"/>
      <c r="U2" s="108" t="s">
        <v>189</v>
      </c>
      <c r="V2" s="110" t="s">
        <v>190</v>
      </c>
      <c r="W2" s="112" t="s">
        <v>191</v>
      </c>
      <c r="X2" s="114" t="s">
        <v>192</v>
      </c>
      <c r="Y2" s="99" t="s">
        <v>193</v>
      </c>
      <c r="Z2" s="101" t="s">
        <v>3</v>
      </c>
      <c r="AA2" s="101" t="s">
        <v>4</v>
      </c>
      <c r="AB2" s="101" t="s">
        <v>5</v>
      </c>
      <c r="AC2" s="101" t="s">
        <v>6</v>
      </c>
      <c r="AD2" s="101" t="s">
        <v>7</v>
      </c>
      <c r="AE2" s="101" t="s">
        <v>8</v>
      </c>
      <c r="AF2" s="101" t="s">
        <v>9</v>
      </c>
      <c r="AG2" s="101" t="s">
        <v>10</v>
      </c>
      <c r="AH2" s="116" t="s">
        <v>194</v>
      </c>
      <c r="AI2" s="116" t="s">
        <v>193</v>
      </c>
      <c r="AJ2" s="27"/>
      <c r="AK2" s="28"/>
      <c r="AL2" s="106"/>
    </row>
    <row r="3" spans="1:40" ht="36" x14ac:dyDescent="0.15">
      <c r="A3" s="95"/>
      <c r="B3" s="95"/>
      <c r="C3" s="29" t="s">
        <v>195</v>
      </c>
      <c r="D3" s="30" t="s">
        <v>196</v>
      </c>
      <c r="E3" s="30" t="s">
        <v>197</v>
      </c>
      <c r="F3" s="30" t="s">
        <v>198</v>
      </c>
      <c r="G3" s="30" t="s">
        <v>199</v>
      </c>
      <c r="H3" s="30" t="s">
        <v>200</v>
      </c>
      <c r="I3" s="30" t="s">
        <v>201</v>
      </c>
      <c r="J3" s="30" t="s">
        <v>202</v>
      </c>
      <c r="K3" s="30" t="s">
        <v>203</v>
      </c>
      <c r="L3" s="30" t="s">
        <v>204</v>
      </c>
      <c r="M3" s="30" t="s">
        <v>205</v>
      </c>
      <c r="N3" s="30" t="s">
        <v>206</v>
      </c>
      <c r="O3" s="30" t="s">
        <v>207</v>
      </c>
      <c r="P3" s="30" t="s">
        <v>208</v>
      </c>
      <c r="Q3" s="30" t="s">
        <v>209</v>
      </c>
      <c r="R3" s="30" t="s">
        <v>210</v>
      </c>
      <c r="S3" s="30" t="s">
        <v>211</v>
      </c>
      <c r="T3" s="31" t="s">
        <v>212</v>
      </c>
      <c r="U3" s="109"/>
      <c r="V3" s="111"/>
      <c r="W3" s="113"/>
      <c r="X3" s="115"/>
      <c r="Y3" s="100"/>
      <c r="Z3" s="102"/>
      <c r="AA3" s="102"/>
      <c r="AB3" s="102"/>
      <c r="AC3" s="102"/>
      <c r="AD3" s="102"/>
      <c r="AE3" s="102"/>
      <c r="AF3" s="102"/>
      <c r="AG3" s="102"/>
      <c r="AH3" s="117"/>
      <c r="AI3" s="117"/>
      <c r="AJ3" s="32" t="s">
        <v>213</v>
      </c>
      <c r="AK3" s="33" t="s">
        <v>214</v>
      </c>
      <c r="AL3" s="107"/>
      <c r="AM3" t="s">
        <v>178</v>
      </c>
      <c r="AN3" t="s">
        <v>179</v>
      </c>
    </row>
    <row r="4" spans="1:40" ht="13.5" thickBot="1" x14ac:dyDescent="0.2">
      <c r="A4" s="96"/>
      <c r="B4" s="96"/>
      <c r="C4" s="34"/>
      <c r="D4" s="35"/>
      <c r="E4" s="35"/>
      <c r="F4" s="35"/>
      <c r="G4" s="35"/>
      <c r="H4" s="35"/>
      <c r="I4" s="35"/>
      <c r="J4" s="35"/>
      <c r="K4" s="36"/>
      <c r="L4" s="36"/>
      <c r="M4" s="36"/>
      <c r="N4" s="36"/>
      <c r="O4" s="36"/>
      <c r="P4" s="36"/>
      <c r="Q4" s="36"/>
      <c r="R4" s="36"/>
      <c r="S4" s="36"/>
      <c r="T4" s="37"/>
      <c r="U4" s="38" t="s">
        <v>215</v>
      </c>
      <c r="V4" s="39" t="s">
        <v>215</v>
      </c>
      <c r="W4" s="39" t="s">
        <v>215</v>
      </c>
      <c r="X4" s="39" t="s">
        <v>215</v>
      </c>
      <c r="Y4" s="40" t="s">
        <v>216</v>
      </c>
      <c r="Z4" s="41" t="s">
        <v>217</v>
      </c>
      <c r="AA4" s="41" t="s">
        <v>217</v>
      </c>
      <c r="AB4" s="41" t="s">
        <v>217</v>
      </c>
      <c r="AC4" s="41" t="s">
        <v>217</v>
      </c>
      <c r="AD4" s="41" t="s">
        <v>217</v>
      </c>
      <c r="AE4" s="41" t="s">
        <v>217</v>
      </c>
      <c r="AF4" s="41" t="s">
        <v>217</v>
      </c>
      <c r="AG4" s="41" t="s">
        <v>217</v>
      </c>
      <c r="AH4" s="42" t="s">
        <v>217</v>
      </c>
      <c r="AI4" s="43" t="s">
        <v>216</v>
      </c>
      <c r="AJ4" s="44" t="s">
        <v>216</v>
      </c>
      <c r="AK4" s="43" t="s">
        <v>216</v>
      </c>
      <c r="AL4" s="45" t="s">
        <v>216</v>
      </c>
      <c r="AM4" t="s">
        <v>178</v>
      </c>
      <c r="AN4" t="s">
        <v>179</v>
      </c>
    </row>
    <row r="5" spans="1:40" ht="12.75" x14ac:dyDescent="0.2">
      <c r="A5" s="46" t="s">
        <v>218</v>
      </c>
      <c r="B5" s="46" t="s">
        <v>96</v>
      </c>
      <c r="C5" s="47" t="s">
        <v>96</v>
      </c>
      <c r="D5" s="48" t="s">
        <v>96</v>
      </c>
      <c r="E5" s="48" t="s">
        <v>96</v>
      </c>
      <c r="F5" s="48" t="s">
        <v>96</v>
      </c>
      <c r="G5" s="48" t="s">
        <v>96</v>
      </c>
      <c r="H5" s="48">
        <v>91.812761556981044</v>
      </c>
      <c r="I5" s="48">
        <v>84.287999482945281</v>
      </c>
      <c r="J5" s="48">
        <v>76.425536040330272</v>
      </c>
      <c r="K5" s="49">
        <v>69.343502076297909</v>
      </c>
      <c r="L5" s="49">
        <v>63.176008660666696</v>
      </c>
      <c r="M5" s="49">
        <v>56.496307906089939</v>
      </c>
      <c r="N5" s="49">
        <v>46.833847695066979</v>
      </c>
      <c r="O5" s="49">
        <v>32.020229766194333</v>
      </c>
      <c r="P5" s="49">
        <v>16.676630742135128</v>
      </c>
      <c r="Q5" s="49">
        <v>6.8509751328992383</v>
      </c>
      <c r="R5" s="49">
        <v>2.5351839583771127</v>
      </c>
      <c r="S5" s="49">
        <v>1.5188482605955971</v>
      </c>
      <c r="T5" s="50">
        <v>1.0163356977815245</v>
      </c>
      <c r="U5" s="51">
        <v>23.574463959669728</v>
      </c>
      <c r="V5" s="52">
        <v>75.409200342548743</v>
      </c>
      <c r="W5" s="53" t="s">
        <v>96</v>
      </c>
      <c r="X5" s="53" t="s">
        <v>96</v>
      </c>
      <c r="Y5" s="54">
        <v>4.2489491525489216</v>
      </c>
      <c r="Z5" s="55">
        <v>0.19998435451451921</v>
      </c>
      <c r="AA5" s="55">
        <v>0.23637171358510517</v>
      </c>
      <c r="AB5" s="55">
        <v>0.2444079904648564</v>
      </c>
      <c r="AC5" s="55">
        <v>0.56088157897100277</v>
      </c>
      <c r="AD5" s="55">
        <v>0.8497233536375095</v>
      </c>
      <c r="AE5" s="55">
        <v>1.4470625444968406</v>
      </c>
      <c r="AF5" s="56">
        <v>2.7657021597813709</v>
      </c>
      <c r="AG5" s="56">
        <v>3.6706515083447528</v>
      </c>
      <c r="AH5" s="57">
        <v>0.41448544999451564</v>
      </c>
      <c r="AI5" s="58">
        <v>2.5892810005307134</v>
      </c>
      <c r="AJ5" s="56" t="s">
        <v>96</v>
      </c>
      <c r="AK5" s="59">
        <v>28.20023508218501</v>
      </c>
      <c r="AL5" s="60">
        <v>2.943527929034238</v>
      </c>
      <c r="AM5" s="87">
        <f>VLOOKUP($A5,Coordinaten_Meetronde6!$A$2:$D$155,3,FALSE)</f>
        <v>192111.22</v>
      </c>
      <c r="AN5" s="87">
        <f>VLOOKUP($A5,Coordinaten_Meetronde6!$A$2:$D$155,4,FALSE)</f>
        <v>432085.69</v>
      </c>
    </row>
    <row r="6" spans="1:40" ht="12.75" x14ac:dyDescent="0.2">
      <c r="A6" s="46" t="s">
        <v>219</v>
      </c>
      <c r="B6" s="46" t="s">
        <v>96</v>
      </c>
      <c r="C6" s="47" t="s">
        <v>96</v>
      </c>
      <c r="D6" s="48" t="s">
        <v>96</v>
      </c>
      <c r="E6" s="48" t="s">
        <v>96</v>
      </c>
      <c r="F6" s="48" t="s">
        <v>96</v>
      </c>
      <c r="G6" s="48" t="s">
        <v>96</v>
      </c>
      <c r="H6" s="48">
        <v>94.635519599618959</v>
      </c>
      <c r="I6" s="48">
        <v>91.179105114242248</v>
      </c>
      <c r="J6" s="48">
        <v>86.841169863364271</v>
      </c>
      <c r="K6" s="49">
        <v>82.233091152090736</v>
      </c>
      <c r="L6" s="49">
        <v>76.459130138057503</v>
      </c>
      <c r="M6" s="49">
        <v>67.996530789245426</v>
      </c>
      <c r="N6" s="49">
        <v>52.372286124578771</v>
      </c>
      <c r="O6" s="49">
        <v>30.10962137261312</v>
      </c>
      <c r="P6" s="49">
        <v>11.488206105242197</v>
      </c>
      <c r="Q6" s="49">
        <v>3.6440930999672814</v>
      </c>
      <c r="R6" s="49">
        <v>1.1431333797790297</v>
      </c>
      <c r="S6" s="49">
        <v>0.60000284361534406</v>
      </c>
      <c r="T6" s="50">
        <v>0.32275034478832898</v>
      </c>
      <c r="U6" s="61">
        <v>13.15883013663573</v>
      </c>
      <c r="V6" s="49">
        <v>86.518419518575939</v>
      </c>
      <c r="W6" s="62" t="s">
        <v>96</v>
      </c>
      <c r="X6" s="62" t="s">
        <v>96</v>
      </c>
      <c r="Y6" s="63">
        <v>2.5260620415847632</v>
      </c>
      <c r="Z6" s="64">
        <v>0.23489444602957069</v>
      </c>
      <c r="AA6" s="64">
        <v>0.26709140564716588</v>
      </c>
      <c r="AB6" s="64">
        <v>0.27216861491151018</v>
      </c>
      <c r="AC6" s="64">
        <v>0.48208126121399386</v>
      </c>
      <c r="AD6" s="64">
        <v>0.59335794389437935</v>
      </c>
      <c r="AE6" s="64">
        <v>0.76996686323698516</v>
      </c>
      <c r="AF6" s="65">
        <v>1.6051780455959972</v>
      </c>
      <c r="AG6" s="65">
        <v>2.5552806229251321</v>
      </c>
      <c r="AH6" s="66">
        <v>0.43675707180255646</v>
      </c>
      <c r="AI6" s="67">
        <v>2.2172873006500997</v>
      </c>
      <c r="AJ6" s="65" t="s">
        <v>96</v>
      </c>
      <c r="AK6" s="68">
        <v>25.752602360918392</v>
      </c>
      <c r="AL6" s="69">
        <v>2.716960743889782</v>
      </c>
      <c r="AM6" s="87">
        <f>VLOOKUP($A6,Coordinaten_Meetronde6!$A$2:$D$155,3,FALSE)</f>
        <v>192108.96</v>
      </c>
      <c r="AN6" s="87">
        <f>VLOOKUP($A6,Coordinaten_Meetronde6!$A$2:$D$155,4,FALSE)</f>
        <v>432066.7</v>
      </c>
    </row>
    <row r="7" spans="1:40" ht="12.75" x14ac:dyDescent="0.2">
      <c r="A7" s="70" t="s">
        <v>220</v>
      </c>
      <c r="B7" s="70" t="s">
        <v>96</v>
      </c>
      <c r="C7" s="47" t="s">
        <v>96</v>
      </c>
      <c r="D7" s="48" t="s">
        <v>96</v>
      </c>
      <c r="E7" s="48" t="s">
        <v>96</v>
      </c>
      <c r="F7" s="48" t="s">
        <v>96</v>
      </c>
      <c r="G7" s="48" t="s">
        <v>96</v>
      </c>
      <c r="H7" s="48">
        <v>95.723618866841761</v>
      </c>
      <c r="I7" s="48">
        <v>91.584081929944603</v>
      </c>
      <c r="J7" s="48">
        <v>87.135541969232122</v>
      </c>
      <c r="K7" s="49">
        <v>81.927737435716338</v>
      </c>
      <c r="L7" s="49">
        <v>75.595382611958414</v>
      </c>
      <c r="M7" s="49">
        <v>66.17741187895912</v>
      </c>
      <c r="N7" s="49">
        <v>49.987860595492975</v>
      </c>
      <c r="O7" s="49">
        <v>26.764076191317027</v>
      </c>
      <c r="P7" s="49">
        <v>11.889994923521765</v>
      </c>
      <c r="Q7" s="49">
        <v>4.6173880415829949</v>
      </c>
      <c r="R7" s="49">
        <v>1.501975412187976</v>
      </c>
      <c r="S7" s="49">
        <v>0.65552784337962877</v>
      </c>
      <c r="T7" s="50">
        <v>0.35204273070388331</v>
      </c>
      <c r="U7" s="61">
        <v>12.864458030767878</v>
      </c>
      <c r="V7" s="49">
        <v>86.783499238528236</v>
      </c>
      <c r="W7" s="62" t="s">
        <v>96</v>
      </c>
      <c r="X7" s="62" t="s">
        <v>96</v>
      </c>
      <c r="Y7" s="63">
        <v>2.7057411043177182</v>
      </c>
      <c r="Z7" s="64">
        <v>0.22954285395619681</v>
      </c>
      <c r="AA7" s="64">
        <v>0.26901829067719485</v>
      </c>
      <c r="AB7" s="64">
        <v>0.27543575291866884</v>
      </c>
      <c r="AC7" s="64">
        <v>0.5001314837330586</v>
      </c>
      <c r="AD7" s="64">
        <v>0.62108353515168069</v>
      </c>
      <c r="AE7" s="64">
        <v>0.81588690006002751</v>
      </c>
      <c r="AF7" s="65">
        <v>1.613488298194981</v>
      </c>
      <c r="AG7" s="65">
        <v>2.483837932661733</v>
      </c>
      <c r="AH7" s="66">
        <v>0.4560143877540766</v>
      </c>
      <c r="AI7" s="67">
        <v>2.3989731568137316</v>
      </c>
      <c r="AJ7" s="65" t="s">
        <v>96</v>
      </c>
      <c r="AK7" s="68">
        <v>25.352709173741836</v>
      </c>
      <c r="AL7" s="69">
        <v>2.7388924448760674</v>
      </c>
      <c r="AM7" s="87">
        <f>VLOOKUP($A7,Coordinaten_Meetronde6!$A$2:$D$155,3,FALSE)</f>
        <v>192107.76</v>
      </c>
      <c r="AN7" s="87">
        <f>VLOOKUP($A7,Coordinaten_Meetronde6!$A$2:$D$155,4,FALSE)</f>
        <v>432056.63</v>
      </c>
    </row>
    <row r="8" spans="1:40" ht="12.75" x14ac:dyDescent="0.2">
      <c r="A8" s="70" t="s">
        <v>221</v>
      </c>
      <c r="B8" s="70" t="s">
        <v>96</v>
      </c>
      <c r="C8" s="47" t="s">
        <v>96</v>
      </c>
      <c r="D8" s="48" t="s">
        <v>96</v>
      </c>
      <c r="E8" s="48" t="s">
        <v>96</v>
      </c>
      <c r="F8" s="48" t="s">
        <v>96</v>
      </c>
      <c r="G8" s="48" t="s">
        <v>96</v>
      </c>
      <c r="H8" s="48">
        <v>91.979461957944835</v>
      </c>
      <c r="I8" s="48">
        <v>87.736375331580092</v>
      </c>
      <c r="J8" s="48">
        <v>82.584787731821436</v>
      </c>
      <c r="K8" s="49">
        <v>76.094356592324417</v>
      </c>
      <c r="L8" s="49">
        <v>67.288272595830918</v>
      </c>
      <c r="M8" s="49">
        <v>54.212917107824723</v>
      </c>
      <c r="N8" s="49">
        <v>36.137390848958859</v>
      </c>
      <c r="O8" s="49">
        <v>19.50886300761638</v>
      </c>
      <c r="P8" s="49">
        <v>11.307307854321078</v>
      </c>
      <c r="Q8" s="49">
        <v>6.7625260425560958</v>
      </c>
      <c r="R8" s="49">
        <v>2.7778726504775868</v>
      </c>
      <c r="S8" s="49">
        <v>1.317212564181387</v>
      </c>
      <c r="T8" s="50">
        <v>0.72976080694924483</v>
      </c>
      <c r="U8" s="61">
        <v>17.415212268178564</v>
      </c>
      <c r="V8" s="49">
        <v>81.855026924872192</v>
      </c>
      <c r="W8" s="62" t="s">
        <v>96</v>
      </c>
      <c r="X8" s="62" t="s">
        <v>96</v>
      </c>
      <c r="Y8" s="63">
        <v>3.6323605909703018</v>
      </c>
      <c r="Z8" s="64">
        <v>0.22745823161744913</v>
      </c>
      <c r="AA8" s="64">
        <v>0.29275664239365612</v>
      </c>
      <c r="AB8" s="64">
        <v>0.30554486223688399</v>
      </c>
      <c r="AC8" s="64">
        <v>0.65428060656451914</v>
      </c>
      <c r="AD8" s="64">
        <v>0.82621031661901734</v>
      </c>
      <c r="AE8" s="64">
        <v>1.1091706444523255</v>
      </c>
      <c r="AF8" s="65">
        <v>2.1936805538501813</v>
      </c>
      <c r="AG8" s="65">
        <v>3.3868499940116989</v>
      </c>
      <c r="AH8" s="66">
        <v>0.55651342287086614</v>
      </c>
      <c r="AI8" s="67">
        <v>3.1016248660542654</v>
      </c>
      <c r="AJ8" s="65" t="s">
        <v>96</v>
      </c>
      <c r="AK8" s="68">
        <v>23.786985398835782</v>
      </c>
      <c r="AL8" s="69">
        <v>2.9990436831859011</v>
      </c>
      <c r="AM8" s="87">
        <f>VLOOKUP($A8,Coordinaten_Meetronde6!$A$2:$D$155,3,FALSE)</f>
        <v>192105.07</v>
      </c>
      <c r="AN8" s="87">
        <f>VLOOKUP($A8,Coordinaten_Meetronde6!$A$2:$D$155,4,FALSE)</f>
        <v>432033.95</v>
      </c>
    </row>
    <row r="9" spans="1:40" ht="12.75" x14ac:dyDescent="0.2">
      <c r="A9" s="70" t="s">
        <v>222</v>
      </c>
      <c r="B9" s="70" t="s">
        <v>96</v>
      </c>
      <c r="C9" s="47" t="s">
        <v>96</v>
      </c>
      <c r="D9" s="48" t="s">
        <v>96</v>
      </c>
      <c r="E9" s="48" t="s">
        <v>96</v>
      </c>
      <c r="F9" s="48" t="s">
        <v>96</v>
      </c>
      <c r="G9" s="48" t="s">
        <v>96</v>
      </c>
      <c r="H9" s="48">
        <v>85.400865513653713</v>
      </c>
      <c r="I9" s="48">
        <v>78.980382695758365</v>
      </c>
      <c r="J9" s="48">
        <v>73.882296174550262</v>
      </c>
      <c r="K9" s="49">
        <v>70.344848384324237</v>
      </c>
      <c r="L9" s="49">
        <v>67.131591248360181</v>
      </c>
      <c r="M9" s="49">
        <v>63.568509778494828</v>
      </c>
      <c r="N9" s="49">
        <v>58.877546404499448</v>
      </c>
      <c r="O9" s="49">
        <v>49.053815648607475</v>
      </c>
      <c r="P9" s="49">
        <v>27.212412732399454</v>
      </c>
      <c r="Q9" s="49">
        <v>8.8285408404831127</v>
      </c>
      <c r="R9" s="49">
        <v>1.9918876943258976</v>
      </c>
      <c r="S9" s="49">
        <v>0.71171157586813927</v>
      </c>
      <c r="T9" s="50">
        <v>0.35284006091767334</v>
      </c>
      <c r="U9" s="61">
        <v>26.117703825449741</v>
      </c>
      <c r="V9" s="49">
        <v>73.529456113632591</v>
      </c>
      <c r="W9" s="62" t="s">
        <v>96</v>
      </c>
      <c r="X9" s="62" t="s">
        <v>96</v>
      </c>
      <c r="Y9" s="63">
        <v>2.9583256263825515</v>
      </c>
      <c r="Z9" s="64">
        <v>0.18380764884901327</v>
      </c>
      <c r="AA9" s="64">
        <v>0.20098605903484626</v>
      </c>
      <c r="AB9" s="64">
        <v>0.20460978805259991</v>
      </c>
      <c r="AC9" s="64">
        <v>0.36690580475183865</v>
      </c>
      <c r="AD9" s="64">
        <v>0.5437628779151612</v>
      </c>
      <c r="AE9" s="64">
        <v>1.3503473635167402</v>
      </c>
      <c r="AF9" s="65">
        <v>3.7005170226268396</v>
      </c>
      <c r="AG9" s="65" t="s">
        <v>96</v>
      </c>
      <c r="AH9" s="66">
        <v>0.29309156832495253</v>
      </c>
      <c r="AI9" s="67">
        <v>1.9453877005882809</v>
      </c>
      <c r="AJ9" s="65" t="s">
        <v>96</v>
      </c>
      <c r="AK9" s="68">
        <v>35.896028600042904</v>
      </c>
      <c r="AL9" s="69">
        <v>2.7090426574586477</v>
      </c>
      <c r="AM9" s="87">
        <f>VLOOKUP($A9,Coordinaten_Meetronde6!$A$2:$D$155,3,FALSE)</f>
        <v>192059.16</v>
      </c>
      <c r="AN9" s="87">
        <f>VLOOKUP($A9,Coordinaten_Meetronde6!$A$2:$D$155,4,FALSE)</f>
        <v>432093.86</v>
      </c>
    </row>
    <row r="10" spans="1:40" ht="12.75" x14ac:dyDescent="0.2">
      <c r="A10" s="70" t="s">
        <v>223</v>
      </c>
      <c r="B10" s="70" t="s">
        <v>96</v>
      </c>
      <c r="C10" s="47" t="s">
        <v>96</v>
      </c>
      <c r="D10" s="48" t="s">
        <v>96</v>
      </c>
      <c r="E10" s="48" t="s">
        <v>96</v>
      </c>
      <c r="F10" s="48" t="s">
        <v>96</v>
      </c>
      <c r="G10" s="48" t="s">
        <v>96</v>
      </c>
      <c r="H10" s="48">
        <v>89.612181540432672</v>
      </c>
      <c r="I10" s="48">
        <v>81.707978120534179</v>
      </c>
      <c r="J10" s="48">
        <v>75.059133691420683</v>
      </c>
      <c r="K10" s="49">
        <v>69.610210417385304</v>
      </c>
      <c r="L10" s="49">
        <v>64.320208939043013</v>
      </c>
      <c r="M10" s="49">
        <v>57.618390578031821</v>
      </c>
      <c r="N10" s="49">
        <v>46.524663677130036</v>
      </c>
      <c r="O10" s="49">
        <v>30.24934706549055</v>
      </c>
      <c r="P10" s="49">
        <v>12.032474252205175</v>
      </c>
      <c r="Q10" s="49">
        <v>4.1701571970630011</v>
      </c>
      <c r="R10" s="49">
        <v>1.5818262455033514</v>
      </c>
      <c r="S10" s="49">
        <v>0.94613906273097081</v>
      </c>
      <c r="T10" s="50">
        <v>0.66032622086432513</v>
      </c>
      <c r="U10" s="61">
        <v>24.940866308579317</v>
      </c>
      <c r="V10" s="49">
        <v>74.398807470556363</v>
      </c>
      <c r="W10" s="62" t="s">
        <v>96</v>
      </c>
      <c r="X10" s="62" t="s">
        <v>96</v>
      </c>
      <c r="Y10" s="63">
        <v>3.4918617853105838</v>
      </c>
      <c r="Z10" s="64">
        <v>0.22964620568080926</v>
      </c>
      <c r="AA10" s="64">
        <v>0.26469623029467138</v>
      </c>
      <c r="AB10" s="64">
        <v>0.26984072659862313</v>
      </c>
      <c r="AC10" s="64">
        <v>0.55805555520479511</v>
      </c>
      <c r="AD10" s="64">
        <v>0.80189280975839217</v>
      </c>
      <c r="AE10" s="64">
        <v>1.4361803214477313</v>
      </c>
      <c r="AF10" s="65">
        <v>3.1051010411414022</v>
      </c>
      <c r="AG10" s="65" t="s">
        <v>96</v>
      </c>
      <c r="AH10" s="66">
        <v>0.41665860839762536</v>
      </c>
      <c r="AI10" s="67">
        <v>2.2971427923589052</v>
      </c>
      <c r="AJ10" s="65" t="s">
        <v>96</v>
      </c>
      <c r="AK10" s="68">
        <v>26.771335469677375</v>
      </c>
      <c r="AL10" s="69">
        <v>3.0048169319469777</v>
      </c>
      <c r="AM10" s="87">
        <f>VLOOKUP($A10,Coordinaten_Meetronde6!$A$2:$D$155,3,FALSE)</f>
        <v>192056.69</v>
      </c>
      <c r="AN10" s="87">
        <f>VLOOKUP($A10,Coordinaten_Meetronde6!$A$2:$D$155,4,FALSE)</f>
        <v>432074.45</v>
      </c>
    </row>
    <row r="11" spans="1:40" ht="12.75" x14ac:dyDescent="0.2">
      <c r="A11" s="70" t="s">
        <v>224</v>
      </c>
      <c r="B11" s="70" t="s">
        <v>96</v>
      </c>
      <c r="C11" s="47" t="s">
        <v>96</v>
      </c>
      <c r="D11" s="48" t="s">
        <v>96</v>
      </c>
      <c r="E11" s="48" t="s">
        <v>96</v>
      </c>
      <c r="F11" s="48" t="s">
        <v>96</v>
      </c>
      <c r="G11" s="48" t="s">
        <v>96</v>
      </c>
      <c r="H11" s="48">
        <v>90.639188106472005</v>
      </c>
      <c r="I11" s="48">
        <v>83.603371019911577</v>
      </c>
      <c r="J11" s="48">
        <v>76.531944568088079</v>
      </c>
      <c r="K11" s="49">
        <v>70.310691711920242</v>
      </c>
      <c r="L11" s="49">
        <v>64.102792367726053</v>
      </c>
      <c r="M11" s="49">
        <v>56.244992433009898</v>
      </c>
      <c r="N11" s="49">
        <v>43.873705451200344</v>
      </c>
      <c r="O11" s="49">
        <v>26.126888038220731</v>
      </c>
      <c r="P11" s="49">
        <v>9.4631888186593205</v>
      </c>
      <c r="Q11" s="49">
        <v>2.5327161043354645</v>
      </c>
      <c r="R11" s="49">
        <v>0.64245229828780592</v>
      </c>
      <c r="S11" s="49">
        <v>0.31603311670971085</v>
      </c>
      <c r="T11" s="50">
        <v>0.20475385026263526</v>
      </c>
      <c r="U11" s="61">
        <v>23.468055431911921</v>
      </c>
      <c r="V11" s="49">
        <v>76.327190717825445</v>
      </c>
      <c r="W11" s="62" t="s">
        <v>96</v>
      </c>
      <c r="X11" s="62" t="s">
        <v>96</v>
      </c>
      <c r="Y11" s="63">
        <v>3.3074375123933351</v>
      </c>
      <c r="Z11" s="64">
        <v>0.25284006151117538</v>
      </c>
      <c r="AA11" s="64">
        <v>0.28089274770427425</v>
      </c>
      <c r="AB11" s="64">
        <v>0.28686624868372479</v>
      </c>
      <c r="AC11" s="64">
        <v>0.59481731410506644</v>
      </c>
      <c r="AD11" s="64">
        <v>0.83625270407789976</v>
      </c>
      <c r="AE11" s="64">
        <v>1.3766218193505155</v>
      </c>
      <c r="AF11" s="65">
        <v>2.8568687893787081</v>
      </c>
      <c r="AG11" s="65">
        <v>3.8724649693952116</v>
      </c>
      <c r="AH11" s="66">
        <v>0.44960163754427562</v>
      </c>
      <c r="AI11" s="67">
        <v>2.2944768964978879</v>
      </c>
      <c r="AJ11" s="65" t="s">
        <v>96</v>
      </c>
      <c r="AK11" s="68">
        <v>24.613886673468642</v>
      </c>
      <c r="AL11" s="69">
        <v>3.0538591649603841</v>
      </c>
      <c r="AM11" s="87">
        <f>VLOOKUP($A11,Coordinaten_Meetronde6!$A$2:$D$155,3,FALSE)</f>
        <v>192055.53</v>
      </c>
      <c r="AN11" s="87">
        <f>VLOOKUP($A11,Coordinaten_Meetronde6!$A$2:$D$155,4,FALSE)</f>
        <v>432065.32</v>
      </c>
    </row>
    <row r="12" spans="1:40" ht="12.75" x14ac:dyDescent="0.2">
      <c r="A12" s="70" t="s">
        <v>225</v>
      </c>
      <c r="B12" s="70" t="s">
        <v>96</v>
      </c>
      <c r="C12" s="47" t="s">
        <v>96</v>
      </c>
      <c r="D12" s="48" t="s">
        <v>96</v>
      </c>
      <c r="E12" s="48" t="s">
        <v>96</v>
      </c>
      <c r="F12" s="48" t="s">
        <v>96</v>
      </c>
      <c r="G12" s="48" t="s">
        <v>96</v>
      </c>
      <c r="H12" s="48">
        <v>95.929695836180741</v>
      </c>
      <c r="I12" s="48">
        <v>93.142226858012918</v>
      </c>
      <c r="J12" s="48">
        <v>89.917155223057463</v>
      </c>
      <c r="K12" s="49">
        <v>86.184944070783715</v>
      </c>
      <c r="L12" s="49">
        <v>81.506791833015612</v>
      </c>
      <c r="M12" s="49">
        <v>74.191034540637091</v>
      </c>
      <c r="N12" s="49">
        <v>60.500665395820583</v>
      </c>
      <c r="O12" s="49">
        <v>38.081022431632064</v>
      </c>
      <c r="P12" s="49">
        <v>15.311297342013441</v>
      </c>
      <c r="Q12" s="49">
        <v>6.3206608399573083</v>
      </c>
      <c r="R12" s="49">
        <v>2.5788583965758942</v>
      </c>
      <c r="S12" s="49">
        <v>1.1653418695824087</v>
      </c>
      <c r="T12" s="50">
        <v>0.54310685897203648</v>
      </c>
      <c r="U12" s="61">
        <v>10.082844776942537</v>
      </c>
      <c r="V12" s="49">
        <v>89.374048364085425</v>
      </c>
      <c r="W12" s="62" t="s">
        <v>96</v>
      </c>
      <c r="X12" s="62" t="s">
        <v>96</v>
      </c>
      <c r="Y12" s="63">
        <v>2.4098523948095028</v>
      </c>
      <c r="Z12" s="64">
        <v>0.20590075071175606</v>
      </c>
      <c r="AA12" s="64">
        <v>0.24717252893058836</v>
      </c>
      <c r="AB12" s="64">
        <v>0.25266563976652495</v>
      </c>
      <c r="AC12" s="64">
        <v>0.42589645800733933</v>
      </c>
      <c r="AD12" s="64">
        <v>0.49619041719579982</v>
      </c>
      <c r="AE12" s="64">
        <v>0.63773212917076016</v>
      </c>
      <c r="AF12" s="65">
        <v>1.196405851389998</v>
      </c>
      <c r="AG12" s="65">
        <v>2.0173613382636093</v>
      </c>
      <c r="AH12" s="66">
        <v>0.39596668287182124</v>
      </c>
      <c r="AI12" s="67">
        <v>2.2466675786102517</v>
      </c>
      <c r="AJ12" s="65" t="s">
        <v>96</v>
      </c>
      <c r="AK12" s="68">
        <v>28.83250732319242</v>
      </c>
      <c r="AL12" s="69">
        <v>2.5018523180951697</v>
      </c>
      <c r="AM12" s="87">
        <f>VLOOKUP($A12,Coordinaten_Meetronde6!$A$2:$D$155,3,FALSE)</f>
        <v>192052.42</v>
      </c>
      <c r="AN12" s="87">
        <f>VLOOKUP($A12,Coordinaten_Meetronde6!$A$2:$D$155,4,FALSE)</f>
        <v>432040.85</v>
      </c>
    </row>
    <row r="13" spans="1:40" ht="12.75" x14ac:dyDescent="0.2">
      <c r="A13" s="70" t="s">
        <v>226</v>
      </c>
      <c r="B13" s="70" t="s">
        <v>96</v>
      </c>
      <c r="C13" s="47" t="s">
        <v>96</v>
      </c>
      <c r="D13" s="48" t="s">
        <v>96</v>
      </c>
      <c r="E13" s="48" t="s">
        <v>96</v>
      </c>
      <c r="F13" s="48" t="s">
        <v>96</v>
      </c>
      <c r="G13" s="48" t="s">
        <v>96</v>
      </c>
      <c r="H13" s="48">
        <v>57.442582951498721</v>
      </c>
      <c r="I13" s="48">
        <v>52.593874569106148</v>
      </c>
      <c r="J13" s="48">
        <v>48.258692352432156</v>
      </c>
      <c r="K13" s="49">
        <v>44.712240931723713</v>
      </c>
      <c r="L13" s="49">
        <v>41.663711290482738</v>
      </c>
      <c r="M13" s="49">
        <v>38.117259869774294</v>
      </c>
      <c r="N13" s="49">
        <v>31.99182897592668</v>
      </c>
      <c r="O13" s="49">
        <v>23.219326741662279</v>
      </c>
      <c r="P13" s="49">
        <v>13.171520576511131</v>
      </c>
      <c r="Q13" s="49">
        <v>5.6658107897237864</v>
      </c>
      <c r="R13" s="49">
        <v>1.9902685373015563</v>
      </c>
      <c r="S13" s="49">
        <v>0.87951995233567526</v>
      </c>
      <c r="T13" s="50">
        <v>0.3645752060488105</v>
      </c>
      <c r="U13" s="61">
        <v>51.741307647567844</v>
      </c>
      <c r="V13" s="49">
        <v>47.894117146383344</v>
      </c>
      <c r="W13" s="62" t="s">
        <v>96</v>
      </c>
      <c r="X13" s="62" t="s">
        <v>96</v>
      </c>
      <c r="Y13" s="63" t="s">
        <v>96</v>
      </c>
      <c r="Z13" s="64">
        <v>0.21759864164358617</v>
      </c>
      <c r="AA13" s="64">
        <v>0.26647295210892968</v>
      </c>
      <c r="AB13" s="64">
        <v>0.27593672841882677</v>
      </c>
      <c r="AC13" s="64">
        <v>2.2894179072570684</v>
      </c>
      <c r="AD13" s="64" t="s">
        <v>96</v>
      </c>
      <c r="AE13" s="64" t="s">
        <v>96</v>
      </c>
      <c r="AF13" s="65" t="s">
        <v>96</v>
      </c>
      <c r="AG13" s="65" t="s">
        <v>96</v>
      </c>
      <c r="AH13" s="66">
        <v>0.37046646514208187</v>
      </c>
      <c r="AI13" s="67">
        <v>2.6105689230508125</v>
      </c>
      <c r="AJ13" s="65" t="s">
        <v>96</v>
      </c>
      <c r="AK13" s="68">
        <v>31.67078627593056</v>
      </c>
      <c r="AL13" s="69">
        <v>3.6292397826734573</v>
      </c>
      <c r="AM13" s="87">
        <f>VLOOKUP($A13,Coordinaten_Meetronde6!$A$2:$D$155,3,FALSE)</f>
        <v>191995.57</v>
      </c>
      <c r="AN13" s="87">
        <f>VLOOKUP($A13,Coordinaten_Meetronde6!$A$2:$D$155,4,FALSE)</f>
        <v>432101.4</v>
      </c>
    </row>
    <row r="14" spans="1:40" ht="12.75" x14ac:dyDescent="0.2">
      <c r="A14" s="70" t="s">
        <v>227</v>
      </c>
      <c r="B14" s="70" t="s">
        <v>96</v>
      </c>
      <c r="C14" s="47" t="s">
        <v>96</v>
      </c>
      <c r="D14" s="48" t="s">
        <v>96</v>
      </c>
      <c r="E14" s="48" t="s">
        <v>96</v>
      </c>
      <c r="F14" s="48" t="s">
        <v>96</v>
      </c>
      <c r="G14" s="48" t="s">
        <v>96</v>
      </c>
      <c r="H14" s="48">
        <v>87.373078595360496</v>
      </c>
      <c r="I14" s="48">
        <v>77.252615156397866</v>
      </c>
      <c r="J14" s="48">
        <v>69.528632445842604</v>
      </c>
      <c r="K14" s="49">
        <v>63.078339599478248</v>
      </c>
      <c r="L14" s="49">
        <v>56.496329829407401</v>
      </c>
      <c r="M14" s="49">
        <v>47.744187830890809</v>
      </c>
      <c r="N14" s="49">
        <v>33.700350392593158</v>
      </c>
      <c r="O14" s="49">
        <v>17.40070078518632</v>
      </c>
      <c r="P14" s="49">
        <v>6.3224123379114481</v>
      </c>
      <c r="Q14" s="49">
        <v>1.9795902708509048</v>
      </c>
      <c r="R14" s="49">
        <v>0.62405688125014469</v>
      </c>
      <c r="S14" s="49">
        <v>0.33888334740017179</v>
      </c>
      <c r="T14" s="50">
        <v>0.2084452287782145</v>
      </c>
      <c r="U14" s="61">
        <v>30.471367554157396</v>
      </c>
      <c r="V14" s="49">
        <v>69.320187217064387</v>
      </c>
      <c r="W14" s="62" t="s">
        <v>96</v>
      </c>
      <c r="X14" s="62" t="s">
        <v>96</v>
      </c>
      <c r="Y14" s="63">
        <v>4.2588392006140365</v>
      </c>
      <c r="Z14" s="64">
        <v>0.28086277597701104</v>
      </c>
      <c r="AA14" s="64">
        <v>0.32902354582894927</v>
      </c>
      <c r="AB14" s="64">
        <v>0.3396045789200694</v>
      </c>
      <c r="AC14" s="64">
        <v>0.77552467122709545</v>
      </c>
      <c r="AD14" s="64">
        <v>1.1961494003241728</v>
      </c>
      <c r="AE14" s="64">
        <v>2.0414919736302415</v>
      </c>
      <c r="AF14" s="65">
        <v>3.5516672288688094</v>
      </c>
      <c r="AG14" s="65" t="s">
        <v>96</v>
      </c>
      <c r="AH14" s="66">
        <v>0.51479887349359887</v>
      </c>
      <c r="AI14" s="67">
        <v>2.3857311471439964</v>
      </c>
      <c r="AJ14" s="65" t="s">
        <v>96</v>
      </c>
      <c r="AK14" s="68">
        <v>22.207744877702996</v>
      </c>
      <c r="AL14" s="69">
        <v>3.3332821811299529</v>
      </c>
      <c r="AM14" s="87">
        <f>VLOOKUP($A14,Coordinaten_Meetronde6!$A$2:$D$155,3,FALSE)</f>
        <v>191993.03</v>
      </c>
      <c r="AN14" s="87">
        <f>VLOOKUP($A14,Coordinaten_Meetronde6!$A$2:$D$155,4,FALSE)</f>
        <v>432083.58</v>
      </c>
    </row>
    <row r="15" spans="1:40" ht="12.75" x14ac:dyDescent="0.2">
      <c r="A15" s="70" t="s">
        <v>228</v>
      </c>
      <c r="B15" s="70" t="s">
        <v>96</v>
      </c>
      <c r="C15" s="47" t="s">
        <v>96</v>
      </c>
      <c r="D15" s="48" t="s">
        <v>96</v>
      </c>
      <c r="E15" s="48" t="s">
        <v>96</v>
      </c>
      <c r="F15" s="48" t="s">
        <v>96</v>
      </c>
      <c r="G15" s="48" t="s">
        <v>96</v>
      </c>
      <c r="H15" s="48">
        <v>91.888226094418229</v>
      </c>
      <c r="I15" s="48">
        <v>84.70513335086433</v>
      </c>
      <c r="J15" s="48">
        <v>78.57251602009606</v>
      </c>
      <c r="K15" s="49">
        <v>73.415636720966617</v>
      </c>
      <c r="L15" s="49">
        <v>68.416536337591509</v>
      </c>
      <c r="M15" s="49">
        <v>61.77736564571714</v>
      </c>
      <c r="N15" s="49">
        <v>49.917650478180839</v>
      </c>
      <c r="O15" s="49">
        <v>32.25471606715292</v>
      </c>
      <c r="P15" s="49">
        <v>16.862967627641755</v>
      </c>
      <c r="Q15" s="49">
        <v>6.1007847425020314</v>
      </c>
      <c r="R15" s="49">
        <v>2.6767054655169917</v>
      </c>
      <c r="S15" s="49">
        <v>2.1313993882606761</v>
      </c>
      <c r="T15" s="50">
        <v>1.9279476284721517</v>
      </c>
      <c r="U15" s="61">
        <v>21.42748397990394</v>
      </c>
      <c r="V15" s="49">
        <v>76.644568391623906</v>
      </c>
      <c r="W15" s="62" t="s">
        <v>96</v>
      </c>
      <c r="X15" s="62" t="s">
        <v>96</v>
      </c>
      <c r="Y15" s="63">
        <v>3.3225657235469832</v>
      </c>
      <c r="Z15" s="64">
        <v>0.20275050957869764</v>
      </c>
      <c r="AA15" s="64">
        <v>0.23618037951710918</v>
      </c>
      <c r="AB15" s="64">
        <v>0.24350068567148622</v>
      </c>
      <c r="AC15" s="64">
        <v>0.50121889979977197</v>
      </c>
      <c r="AD15" s="64">
        <v>0.67365189355786503</v>
      </c>
      <c r="AE15" s="64">
        <v>1.1124641254989149</v>
      </c>
      <c r="AF15" s="65">
        <v>2.6937426990217048</v>
      </c>
      <c r="AG15" s="65">
        <v>3.6420069718904373</v>
      </c>
      <c r="AH15" s="66">
        <v>0.41453340437313174</v>
      </c>
      <c r="AI15" s="67">
        <v>2.4018402070800597</v>
      </c>
      <c r="AJ15" s="65" t="s">
        <v>96</v>
      </c>
      <c r="AK15" s="68">
        <v>27.546280878325312</v>
      </c>
      <c r="AL15" s="69">
        <v>2.8355362407097289</v>
      </c>
      <c r="AM15" s="87">
        <f>VLOOKUP($A15,Coordinaten_Meetronde6!$A$2:$D$155,3,FALSE)</f>
        <v>191991.8</v>
      </c>
      <c r="AN15" s="87">
        <f>VLOOKUP($A15,Coordinaten_Meetronde6!$A$2:$D$155,4,FALSE)</f>
        <v>432075.03</v>
      </c>
    </row>
    <row r="16" spans="1:40" ht="12.75" x14ac:dyDescent="0.2">
      <c r="A16" s="71" t="s">
        <v>229</v>
      </c>
      <c r="B16" s="71" t="s">
        <v>96</v>
      </c>
      <c r="C16" s="47" t="s">
        <v>96</v>
      </c>
      <c r="D16" s="48" t="s">
        <v>96</v>
      </c>
      <c r="E16" s="48" t="s">
        <v>96</v>
      </c>
      <c r="F16" s="48" t="s">
        <v>96</v>
      </c>
      <c r="G16" s="48" t="s">
        <v>96</v>
      </c>
      <c r="H16" s="48">
        <v>95.737939836324358</v>
      </c>
      <c r="I16" s="48">
        <v>92.07147095372973</v>
      </c>
      <c r="J16" s="48">
        <v>89.278237408058388</v>
      </c>
      <c r="K16" s="49">
        <v>86.753691658363479</v>
      </c>
      <c r="L16" s="49">
        <v>84.441857080483203</v>
      </c>
      <c r="M16" s="49">
        <v>81.471737402460747</v>
      </c>
      <c r="N16" s="49">
        <v>76.611846892737617</v>
      </c>
      <c r="O16" s="49">
        <v>66.926771380271617</v>
      </c>
      <c r="P16" s="49">
        <v>42.73591348252971</v>
      </c>
      <c r="Q16" s="49">
        <v>16.440334516306006</v>
      </c>
      <c r="R16" s="49">
        <v>4.9584093682478407</v>
      </c>
      <c r="S16" s="49">
        <v>2.0274733271386012</v>
      </c>
      <c r="T16" s="50">
        <v>1.2314857315585137</v>
      </c>
      <c r="U16" s="61">
        <v>10.721762591941612</v>
      </c>
      <c r="V16" s="49">
        <v>88.046751676499881</v>
      </c>
      <c r="W16" s="62" t="s">
        <v>96</v>
      </c>
      <c r="X16" s="62" t="s">
        <v>96</v>
      </c>
      <c r="Y16" s="63">
        <v>2.188653758254294</v>
      </c>
      <c r="Z16" s="64">
        <v>0.14670512675545372</v>
      </c>
      <c r="AA16" s="64">
        <v>0.17195188347174689</v>
      </c>
      <c r="AB16" s="64">
        <v>0.17750037155026543</v>
      </c>
      <c r="AC16" s="64">
        <v>0.27775987203841929</v>
      </c>
      <c r="AD16" s="64">
        <v>0.32108672702849633</v>
      </c>
      <c r="AE16" s="64">
        <v>0.39575503288045971</v>
      </c>
      <c r="AF16" s="65">
        <v>0.95032485128105049</v>
      </c>
      <c r="AG16" s="65">
        <v>2.1816697579601003</v>
      </c>
      <c r="AH16" s="66">
        <v>0.25929700752862017</v>
      </c>
      <c r="AI16" s="67">
        <v>2.0057712873372315</v>
      </c>
      <c r="AJ16" s="65" t="s">
        <v>96</v>
      </c>
      <c r="AK16" s="68">
        <v>40.86654830719484</v>
      </c>
      <c r="AL16" s="69">
        <v>2.0197373576794324</v>
      </c>
      <c r="AM16" s="87">
        <f>VLOOKUP($A16,Coordinaten_Meetronde6!$A$2:$D$155,3,FALSE)</f>
        <v>191988.2</v>
      </c>
      <c r="AN16" s="87">
        <f>VLOOKUP($A16,Coordinaten_Meetronde6!$A$2:$D$155,4,FALSE)</f>
        <v>432049.8</v>
      </c>
    </row>
    <row r="17" spans="1:40" ht="12.75" x14ac:dyDescent="0.2">
      <c r="A17" s="71" t="s">
        <v>230</v>
      </c>
      <c r="B17" s="71" t="s">
        <v>96</v>
      </c>
      <c r="C17" s="47" t="s">
        <v>96</v>
      </c>
      <c r="D17" s="48" t="s">
        <v>96</v>
      </c>
      <c r="E17" s="48" t="s">
        <v>96</v>
      </c>
      <c r="F17" s="48" t="s">
        <v>96</v>
      </c>
      <c r="G17" s="48" t="s">
        <v>96</v>
      </c>
      <c r="H17" s="48">
        <v>96.978215038650745</v>
      </c>
      <c r="I17" s="48">
        <v>96.474298544812569</v>
      </c>
      <c r="J17" s="48">
        <v>95.93267401402052</v>
      </c>
      <c r="K17" s="49">
        <v>95.403047494986538</v>
      </c>
      <c r="L17" s="49">
        <v>77.630564077952783</v>
      </c>
      <c r="M17" s="49">
        <v>76.754709219615023</v>
      </c>
      <c r="N17" s="49">
        <v>75.357797850641887</v>
      </c>
      <c r="O17" s="49">
        <v>70.776271360745937</v>
      </c>
      <c r="P17" s="49">
        <v>42.772911917453676</v>
      </c>
      <c r="Q17" s="49">
        <v>16.692662358809109</v>
      </c>
      <c r="R17" s="49">
        <v>5.4659513566323277</v>
      </c>
      <c r="S17" s="49">
        <v>2.8109627547435156</v>
      </c>
      <c r="T17" s="50">
        <v>1.6231595906964036</v>
      </c>
      <c r="U17" s="61">
        <v>4.0673259859794797</v>
      </c>
      <c r="V17" s="49">
        <v>94.309514423324117</v>
      </c>
      <c r="W17" s="62" t="s">
        <v>96</v>
      </c>
      <c r="X17" s="62" t="s">
        <v>96</v>
      </c>
      <c r="Y17" s="63">
        <v>2.1416966198298835</v>
      </c>
      <c r="Z17" s="64">
        <v>0.14483272438583997</v>
      </c>
      <c r="AA17" s="64">
        <v>0.17037114220477712</v>
      </c>
      <c r="AB17" s="64">
        <v>0.17599563715562389</v>
      </c>
      <c r="AC17" s="64">
        <v>0.27367963482111113</v>
      </c>
      <c r="AD17" s="64">
        <v>0.31018775625790662</v>
      </c>
      <c r="AE17" s="64">
        <v>0.35156596213381291</v>
      </c>
      <c r="AF17" s="65">
        <v>1.1281593875436666</v>
      </c>
      <c r="AG17" s="65">
        <v>1.2638727938836241</v>
      </c>
      <c r="AH17" s="66">
        <v>0.26952343198346035</v>
      </c>
      <c r="AI17" s="67">
        <v>2.0237098155025346</v>
      </c>
      <c r="AJ17" s="65" t="s">
        <v>96</v>
      </c>
      <c r="AK17" s="68">
        <v>38.594673373397455</v>
      </c>
      <c r="AL17" s="69">
        <v>2.0284010078329882</v>
      </c>
      <c r="AM17" s="87">
        <f>VLOOKUP($A17,Coordinaten_Meetronde6!$A$2:$D$155,3,FALSE)</f>
        <v>191868.14</v>
      </c>
      <c r="AN17" s="87">
        <f>VLOOKUP($A17,Coordinaten_Meetronde6!$A$2:$D$155,4,FALSE)</f>
        <v>432090.37</v>
      </c>
    </row>
    <row r="18" spans="1:40" ht="12.75" x14ac:dyDescent="0.2">
      <c r="A18" s="71" t="s">
        <v>231</v>
      </c>
      <c r="B18" s="71" t="s">
        <v>96</v>
      </c>
      <c r="C18" s="47" t="s">
        <v>96</v>
      </c>
      <c r="D18" s="48" t="s">
        <v>96</v>
      </c>
      <c r="E18" s="48" t="s">
        <v>96</v>
      </c>
      <c r="F18" s="48" t="s">
        <v>96</v>
      </c>
      <c r="G18" s="48" t="s">
        <v>96</v>
      </c>
      <c r="H18" s="48">
        <v>88.417307067864485</v>
      </c>
      <c r="I18" s="48">
        <v>79.049410109319183</v>
      </c>
      <c r="J18" s="48">
        <v>70.82476458491179</v>
      </c>
      <c r="K18" s="49">
        <v>64.088375365299271</v>
      </c>
      <c r="L18" s="49">
        <v>57.320868059313781</v>
      </c>
      <c r="M18" s="49">
        <v>48.843218963091239</v>
      </c>
      <c r="N18" s="49">
        <v>35.428617815780932</v>
      </c>
      <c r="O18" s="49">
        <v>19.38656781036909</v>
      </c>
      <c r="P18" s="49">
        <v>8.8713605368546453</v>
      </c>
      <c r="Q18" s="49">
        <v>4.3335317675073179</v>
      </c>
      <c r="R18" s="49">
        <v>2.178266046108905</v>
      </c>
      <c r="S18" s="49">
        <v>1.3516073168091951</v>
      </c>
      <c r="T18" s="50">
        <v>0.91866002814159964</v>
      </c>
      <c r="U18" s="61">
        <v>29.175235415088206</v>
      </c>
      <c r="V18" s="49">
        <v>69.906104556770188</v>
      </c>
      <c r="W18" s="62" t="s">
        <v>96</v>
      </c>
      <c r="X18" s="62" t="s">
        <v>96</v>
      </c>
      <c r="Y18" s="63">
        <v>4.4011247485241149</v>
      </c>
      <c r="Z18" s="64">
        <v>0.25958866729202223</v>
      </c>
      <c r="AA18" s="64">
        <v>0.30668964364008428</v>
      </c>
      <c r="AB18" s="64">
        <v>0.31708944605959533</v>
      </c>
      <c r="AC18" s="64">
        <v>0.74396798851862878</v>
      </c>
      <c r="AD18" s="64">
        <v>1.1424821080553116</v>
      </c>
      <c r="AE18" s="64">
        <v>1.9145411023366437</v>
      </c>
      <c r="AF18" s="65">
        <v>3.380788751793868</v>
      </c>
      <c r="AG18" s="65" t="s">
        <v>96</v>
      </c>
      <c r="AH18" s="66">
        <v>0.50582489996901259</v>
      </c>
      <c r="AI18" s="67">
        <v>2.6041640940421051</v>
      </c>
      <c r="AJ18" s="65" t="s">
        <v>96</v>
      </c>
      <c r="AK18" s="68">
        <v>23.720733704599215</v>
      </c>
      <c r="AL18" s="69">
        <v>3.2537612295702996</v>
      </c>
      <c r="AM18" s="87">
        <f>VLOOKUP($A18,Coordinaten_Meetronde6!$A$2:$D$155,3,FALSE)</f>
        <v>191867.81</v>
      </c>
      <c r="AN18" s="87">
        <f>VLOOKUP($A18,Coordinaten_Meetronde6!$A$2:$D$155,4,FALSE)</f>
        <v>432067.35</v>
      </c>
    </row>
    <row r="19" spans="1:40" ht="12.75" x14ac:dyDescent="0.2">
      <c r="A19" s="71" t="s">
        <v>232</v>
      </c>
      <c r="B19" s="71" t="s">
        <v>96</v>
      </c>
      <c r="C19" s="47" t="s">
        <v>96</v>
      </c>
      <c r="D19" s="48" t="s">
        <v>96</v>
      </c>
      <c r="E19" s="48" t="s">
        <v>96</v>
      </c>
      <c r="F19" s="48" t="s">
        <v>96</v>
      </c>
      <c r="G19" s="48" t="s">
        <v>96</v>
      </c>
      <c r="H19" s="48">
        <v>91.521297646323688</v>
      </c>
      <c r="I19" s="48">
        <v>82.088367006873568</v>
      </c>
      <c r="J19" s="48">
        <v>77.541137263070183</v>
      </c>
      <c r="K19" s="49">
        <v>73.901270568631517</v>
      </c>
      <c r="L19" s="49">
        <v>66.844147052697338</v>
      </c>
      <c r="M19" s="49">
        <v>61.168246198708587</v>
      </c>
      <c r="N19" s="49">
        <v>46.42912934805247</v>
      </c>
      <c r="O19" s="49">
        <v>30.504061653822106</v>
      </c>
      <c r="P19" s="49">
        <v>21.68168089981252</v>
      </c>
      <c r="Q19" s="49">
        <v>16.900124973963734</v>
      </c>
      <c r="R19" s="49">
        <v>1.8602895230160188</v>
      </c>
      <c r="S19" s="49">
        <v>1.2549468860653865</v>
      </c>
      <c r="T19" s="50">
        <v>0.95162466152884118</v>
      </c>
      <c r="U19" s="61">
        <v>22.458862736929817</v>
      </c>
      <c r="V19" s="49">
        <v>76.589512601541344</v>
      </c>
      <c r="W19" s="62" t="s">
        <v>96</v>
      </c>
      <c r="X19" s="62" t="s">
        <v>96</v>
      </c>
      <c r="Y19" s="63">
        <v>4.5349274061260658</v>
      </c>
      <c r="Z19" s="64">
        <v>0.15227106641359389</v>
      </c>
      <c r="AA19" s="64">
        <v>0.17189572275795681</v>
      </c>
      <c r="AB19" s="64">
        <v>0.17611429418678373</v>
      </c>
      <c r="AC19" s="64">
        <v>0.5443336189550273</v>
      </c>
      <c r="AD19" s="64">
        <v>0.6905382322390492</v>
      </c>
      <c r="AE19" s="64">
        <v>1.1623757429183343</v>
      </c>
      <c r="AF19" s="65">
        <v>3.0098837898535065</v>
      </c>
      <c r="AG19" s="65">
        <v>3.7764013905007565</v>
      </c>
      <c r="AH19" s="66">
        <v>0.42843254064143682</v>
      </c>
      <c r="AI19" s="67">
        <v>3.4348110922992894</v>
      </c>
      <c r="AJ19" s="65" t="s">
        <v>96</v>
      </c>
      <c r="AK19" s="68">
        <v>31.442010710259623</v>
      </c>
      <c r="AL19" s="69">
        <v>2.8564361591335148</v>
      </c>
      <c r="AM19" s="87">
        <f>VLOOKUP($A19,Coordinaten_Meetronde6!$A$2:$D$155,3,FALSE)</f>
        <v>191867.7</v>
      </c>
      <c r="AN19" s="87">
        <f>VLOOKUP($A19,Coordinaten_Meetronde6!$A$2:$D$155,4,FALSE)</f>
        <v>432059.96</v>
      </c>
    </row>
    <row r="20" spans="1:40" ht="12.75" x14ac:dyDescent="0.2">
      <c r="A20" s="71" t="s">
        <v>233</v>
      </c>
      <c r="B20" s="71" t="s">
        <v>96</v>
      </c>
      <c r="C20" s="47" t="s">
        <v>96</v>
      </c>
      <c r="D20" s="48" t="s">
        <v>96</v>
      </c>
      <c r="E20" s="48" t="s">
        <v>96</v>
      </c>
      <c r="F20" s="48" t="s">
        <v>96</v>
      </c>
      <c r="G20" s="48" t="s">
        <v>96</v>
      </c>
      <c r="H20" s="48">
        <v>92.834380488511457</v>
      </c>
      <c r="I20" s="48">
        <v>88.771297687808939</v>
      </c>
      <c r="J20" s="48">
        <v>83.944123558275535</v>
      </c>
      <c r="K20" s="49">
        <v>78.738525050245329</v>
      </c>
      <c r="L20" s="49">
        <v>72.118814390990238</v>
      </c>
      <c r="M20" s="49">
        <v>60.426587481214575</v>
      </c>
      <c r="N20" s="49">
        <v>40.562023574571334</v>
      </c>
      <c r="O20" s="49">
        <v>16.705897264118487</v>
      </c>
      <c r="P20" s="49">
        <v>4.2785493128609859</v>
      </c>
      <c r="Q20" s="49">
        <v>1.1108294555396503</v>
      </c>
      <c r="R20" s="49">
        <v>0.40105741548822504</v>
      </c>
      <c r="S20" s="49">
        <v>0.26616451501926769</v>
      </c>
      <c r="T20" s="50">
        <v>0.19554943960599092</v>
      </c>
      <c r="U20" s="61">
        <v>16.055876441724465</v>
      </c>
      <c r="V20" s="49">
        <v>83.748574118669538</v>
      </c>
      <c r="W20" s="62" t="s">
        <v>96</v>
      </c>
      <c r="X20" s="62" t="s">
        <v>96</v>
      </c>
      <c r="Y20" s="63">
        <v>2.3984775302656338</v>
      </c>
      <c r="Z20" s="64">
        <v>0.29380036649277486</v>
      </c>
      <c r="AA20" s="64">
        <v>0.33831697633878199</v>
      </c>
      <c r="AB20" s="64">
        <v>0.34799906910265466</v>
      </c>
      <c r="AC20" s="64">
        <v>0.59064246264506171</v>
      </c>
      <c r="AD20" s="64">
        <v>0.70467357741672876</v>
      </c>
      <c r="AE20" s="64">
        <v>0.93982217158570691</v>
      </c>
      <c r="AF20" s="65">
        <v>2.0078047864856985</v>
      </c>
      <c r="AG20" s="65">
        <v>3.118899480696673</v>
      </c>
      <c r="AH20" s="66">
        <v>0.5134869361487292</v>
      </c>
      <c r="AI20" s="67">
        <v>2.1096001873847681</v>
      </c>
      <c r="AJ20" s="65" t="s">
        <v>96</v>
      </c>
      <c r="AK20" s="68">
        <v>21.136438081433948</v>
      </c>
      <c r="AL20" s="69">
        <v>2.986954317478137</v>
      </c>
      <c r="AM20" s="87">
        <f>VLOOKUP($A20,Coordinaten_Meetronde6!$A$2:$D$155,3,FALSE)</f>
        <v>191867.41</v>
      </c>
      <c r="AN20" s="87">
        <f>VLOOKUP($A20,Coordinaten_Meetronde6!$A$2:$D$155,4,FALSE)</f>
        <v>432040.13</v>
      </c>
    </row>
    <row r="21" spans="1:40" ht="12.75" x14ac:dyDescent="0.2">
      <c r="A21" s="70" t="s">
        <v>234</v>
      </c>
      <c r="B21" s="70" t="s">
        <v>96</v>
      </c>
      <c r="C21" s="47" t="s">
        <v>96</v>
      </c>
      <c r="D21" s="48" t="s">
        <v>96</v>
      </c>
      <c r="E21" s="48" t="s">
        <v>96</v>
      </c>
      <c r="F21" s="48" t="s">
        <v>96</v>
      </c>
      <c r="G21" s="48" t="s">
        <v>96</v>
      </c>
      <c r="H21" s="48">
        <v>43.396895437711763</v>
      </c>
      <c r="I21" s="48">
        <v>37.91794710162057</v>
      </c>
      <c r="J21" s="48">
        <v>34.235547500853627</v>
      </c>
      <c r="K21" s="49">
        <v>31.740340924014397</v>
      </c>
      <c r="L21" s="49">
        <v>29.724476663252176</v>
      </c>
      <c r="M21" s="49">
        <v>27.159666955585323</v>
      </c>
      <c r="N21" s="49">
        <v>23.152890499829276</v>
      </c>
      <c r="O21" s="49">
        <v>17.060646652483388</v>
      </c>
      <c r="P21" s="49">
        <v>10.285504163055183</v>
      </c>
      <c r="Q21" s="49">
        <v>4.0343550547632141</v>
      </c>
      <c r="R21" s="49">
        <v>1.1990124235022188</v>
      </c>
      <c r="S21" s="49">
        <v>0.53449951409134988</v>
      </c>
      <c r="T21" s="50">
        <v>0.24032779134819743</v>
      </c>
      <c r="U21" s="61">
        <v>65.764452499146373</v>
      </c>
      <c r="V21" s="49">
        <v>33.995219709505427</v>
      </c>
      <c r="W21" s="62" t="s">
        <v>96</v>
      </c>
      <c r="X21" s="62" t="s">
        <v>96</v>
      </c>
      <c r="Y21" s="63" t="s">
        <v>96</v>
      </c>
      <c r="Z21" s="64">
        <v>0.24627711650544071</v>
      </c>
      <c r="AA21" s="64">
        <v>0.31908775898246494</v>
      </c>
      <c r="AB21" s="64">
        <v>0.33603743074345988</v>
      </c>
      <c r="AC21" s="64" t="s">
        <v>96</v>
      </c>
      <c r="AD21" s="64" t="s">
        <v>96</v>
      </c>
      <c r="AE21" s="64" t="s">
        <v>96</v>
      </c>
      <c r="AF21" s="65" t="s">
        <v>96</v>
      </c>
      <c r="AG21" s="65" t="s">
        <v>96</v>
      </c>
      <c r="AH21" s="66">
        <v>0.35855592102254957</v>
      </c>
      <c r="AI21" s="67">
        <v>2.5369842518416656</v>
      </c>
      <c r="AJ21" s="65" t="s">
        <v>96</v>
      </c>
      <c r="AK21" s="68">
        <v>32.136643610393435</v>
      </c>
      <c r="AL21" s="69">
        <v>4.0140256874950753</v>
      </c>
      <c r="AM21" s="87">
        <f>VLOOKUP($A21,Coordinaten_Meetronde6!$A$2:$D$155,3,FALSE)</f>
        <v>191798.38</v>
      </c>
      <c r="AN21" s="87">
        <f>VLOOKUP($A21,Coordinaten_Meetronde6!$A$2:$D$155,4,FALSE)</f>
        <v>432092.76</v>
      </c>
    </row>
    <row r="22" spans="1:40" ht="12.75" x14ac:dyDescent="0.2">
      <c r="A22" s="70" t="s">
        <v>235</v>
      </c>
      <c r="B22" s="70" t="s">
        <v>96</v>
      </c>
      <c r="C22" s="47" t="s">
        <v>96</v>
      </c>
      <c r="D22" s="48" t="s">
        <v>96</v>
      </c>
      <c r="E22" s="48" t="s">
        <v>96</v>
      </c>
      <c r="F22" s="48" t="s">
        <v>96</v>
      </c>
      <c r="G22" s="48" t="s">
        <v>96</v>
      </c>
      <c r="H22" s="48">
        <v>93.097954306374021</v>
      </c>
      <c r="I22" s="48">
        <v>86.996619447877194</v>
      </c>
      <c r="J22" s="48">
        <v>81.376323879362289</v>
      </c>
      <c r="K22" s="49">
        <v>76.357582752034958</v>
      </c>
      <c r="L22" s="49">
        <v>71.072278451278166</v>
      </c>
      <c r="M22" s="49">
        <v>63.631999836589628</v>
      </c>
      <c r="N22" s="49">
        <v>50.586745375997054</v>
      </c>
      <c r="O22" s="49">
        <v>31.798637566002462</v>
      </c>
      <c r="P22" s="49">
        <v>14.831534117022246</v>
      </c>
      <c r="Q22" s="49">
        <v>5.4344162675027752</v>
      </c>
      <c r="R22" s="49">
        <v>1.634103745161521</v>
      </c>
      <c r="S22" s="49">
        <v>0.73943194468558915</v>
      </c>
      <c r="T22" s="50">
        <v>0.39729147304239343</v>
      </c>
      <c r="U22" s="61">
        <v>18.623676120637711</v>
      </c>
      <c r="V22" s="49">
        <v>80.979032406319902</v>
      </c>
      <c r="W22" s="62" t="s">
        <v>96</v>
      </c>
      <c r="X22" s="62" t="s">
        <v>96</v>
      </c>
      <c r="Y22" s="63">
        <v>3.0498010264656363</v>
      </c>
      <c r="Z22" s="64">
        <v>0.21114821823631405</v>
      </c>
      <c r="AA22" s="64">
        <v>0.25087193250885781</v>
      </c>
      <c r="AB22" s="64">
        <v>0.25611061652309786</v>
      </c>
      <c r="AC22" s="64">
        <v>0.49468057828763795</v>
      </c>
      <c r="AD22" s="64">
        <v>0.64396005271350076</v>
      </c>
      <c r="AE22" s="64">
        <v>0.9518393240062416</v>
      </c>
      <c r="AF22" s="65">
        <v>2.3401610068943808</v>
      </c>
      <c r="AG22" s="65">
        <v>3.3374016955582197</v>
      </c>
      <c r="AH22" s="66">
        <v>0.4189648212033773</v>
      </c>
      <c r="AI22" s="67">
        <v>2.4240726297792543</v>
      </c>
      <c r="AJ22" s="65" t="s">
        <v>96</v>
      </c>
      <c r="AK22" s="68">
        <v>27.594826399230907</v>
      </c>
      <c r="AL22" s="69">
        <v>2.8049901443117871</v>
      </c>
      <c r="AM22" s="87">
        <f>VLOOKUP($A22,Coordinaten_Meetronde6!$A$2:$D$155,3,FALSE)</f>
        <v>191798.38</v>
      </c>
      <c r="AN22" s="87">
        <f>VLOOKUP($A22,Coordinaten_Meetronde6!$A$2:$D$155,4,FALSE)</f>
        <v>432072.12</v>
      </c>
    </row>
    <row r="23" spans="1:40" ht="12.75" x14ac:dyDescent="0.2">
      <c r="A23" s="70" t="s">
        <v>236</v>
      </c>
      <c r="B23" s="70" t="s">
        <v>96</v>
      </c>
      <c r="C23" s="47" t="s">
        <v>96</v>
      </c>
      <c r="D23" s="48" t="s">
        <v>96</v>
      </c>
      <c r="E23" s="48" t="s">
        <v>96</v>
      </c>
      <c r="F23" s="48" t="s">
        <v>96</v>
      </c>
      <c r="G23" s="48" t="s">
        <v>96</v>
      </c>
      <c r="H23" s="48">
        <v>90.62962502683223</v>
      </c>
      <c r="I23" s="48">
        <v>80.139640504784609</v>
      </c>
      <c r="J23" s="48">
        <v>70.92517483307536</v>
      </c>
      <c r="K23" s="49">
        <v>62.65181385785138</v>
      </c>
      <c r="L23" s="49">
        <v>54.512896410696719</v>
      </c>
      <c r="M23" s="49">
        <v>44.732412188040158</v>
      </c>
      <c r="N23" s="49">
        <v>31.962536576548057</v>
      </c>
      <c r="O23" s="49">
        <v>16.838204557522594</v>
      </c>
      <c r="P23" s="49">
        <v>7.2780269564922495</v>
      </c>
      <c r="Q23" s="49">
        <v>2.6787025634652322</v>
      </c>
      <c r="R23" s="49">
        <v>0.89478381706640209</v>
      </c>
      <c r="S23" s="49">
        <v>0.4564301289076011</v>
      </c>
      <c r="T23" s="50">
        <v>0.25758928067062004</v>
      </c>
      <c r="U23" s="61">
        <v>29.07482516692464</v>
      </c>
      <c r="V23" s="49">
        <v>70.667585552404745</v>
      </c>
      <c r="W23" s="62" t="s">
        <v>96</v>
      </c>
      <c r="X23" s="62" t="s">
        <v>96</v>
      </c>
      <c r="Y23" s="63">
        <v>4.5416871213854977</v>
      </c>
      <c r="Z23" s="64">
        <v>0.27624824940792159</v>
      </c>
      <c r="AA23" s="64">
        <v>0.33185378132781324</v>
      </c>
      <c r="AB23" s="64">
        <v>0.34425179846516302</v>
      </c>
      <c r="AC23" s="64">
        <v>0.85382300017862123</v>
      </c>
      <c r="AD23" s="64">
        <v>1.2546331166412463</v>
      </c>
      <c r="AE23" s="64">
        <v>1.9217990179443716</v>
      </c>
      <c r="AF23" s="65">
        <v>3.1927331382393604</v>
      </c>
      <c r="AG23" s="65">
        <v>3.9152773962692424</v>
      </c>
      <c r="AH23" s="66">
        <v>0.55239042251757409</v>
      </c>
      <c r="AI23" s="67">
        <v>2.6782033850166633</v>
      </c>
      <c r="AJ23" s="65" t="s">
        <v>96</v>
      </c>
      <c r="AK23" s="68">
        <v>21.787073489684182</v>
      </c>
      <c r="AL23" s="69">
        <v>3.3442658140612123</v>
      </c>
      <c r="AM23" s="87">
        <f>VLOOKUP($A23,Coordinaten_Meetronde6!$A$2:$D$155,3,FALSE)</f>
        <v>191798.39</v>
      </c>
      <c r="AN23" s="87">
        <f>VLOOKUP($A23,Coordinaten_Meetronde6!$A$2:$D$155,4,FALSE)</f>
        <v>432064.19</v>
      </c>
    </row>
    <row r="24" spans="1:40" ht="12.75" x14ac:dyDescent="0.2">
      <c r="A24" s="70" t="s">
        <v>237</v>
      </c>
      <c r="B24" s="70" t="s">
        <v>96</v>
      </c>
      <c r="C24" s="47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>
        <v>83.739153344721799</v>
      </c>
      <c r="I24" s="48">
        <v>71.602797820895276</v>
      </c>
      <c r="J24" s="48">
        <v>63.697169033595955</v>
      </c>
      <c r="K24" s="49">
        <v>58.445730603503243</v>
      </c>
      <c r="L24" s="49">
        <v>54.001682771984406</v>
      </c>
      <c r="M24" s="49">
        <v>48.044839924190278</v>
      </c>
      <c r="N24" s="49">
        <v>36.778766477142362</v>
      </c>
      <c r="O24" s="49">
        <v>18.3498635934831</v>
      </c>
      <c r="P24" s="49">
        <v>7.9634209564604124</v>
      </c>
      <c r="Q24" s="49">
        <v>3.7105972140775085</v>
      </c>
      <c r="R24" s="49">
        <v>1.6581253240186138</v>
      </c>
      <c r="S24" s="49">
        <v>0.89322896747492564</v>
      </c>
      <c r="T24" s="50">
        <v>0.57367226740778543</v>
      </c>
      <c r="U24" s="61">
        <v>36.302830966404045</v>
      </c>
      <c r="V24" s="49">
        <v>63.123496766188168</v>
      </c>
      <c r="W24" s="62" t="s">
        <v>96</v>
      </c>
      <c r="X24" s="62" t="s">
        <v>96</v>
      </c>
      <c r="Y24" s="63">
        <v>5.8099663508480992</v>
      </c>
      <c r="Z24" s="64">
        <v>0.26779396528355648</v>
      </c>
      <c r="AA24" s="64">
        <v>0.31703842659680243</v>
      </c>
      <c r="AB24" s="64">
        <v>0.32792469826851073</v>
      </c>
      <c r="AC24" s="64">
        <v>0.79447175398092229</v>
      </c>
      <c r="AD24" s="64">
        <v>1.5558739272576472</v>
      </c>
      <c r="AE24" s="64">
        <v>2.6153621647581979</v>
      </c>
      <c r="AF24" s="65" t="s">
        <v>96</v>
      </c>
      <c r="AG24" s="65" t="s">
        <v>96</v>
      </c>
      <c r="AH24" s="66">
        <v>0.45866231873979008</v>
      </c>
      <c r="AI24" s="67">
        <v>2.2894630597977539</v>
      </c>
      <c r="AJ24" s="65" t="s">
        <v>96</v>
      </c>
      <c r="AK24" s="68">
        <v>24.942785290717456</v>
      </c>
      <c r="AL24" s="69">
        <v>3.3590083543679827</v>
      </c>
      <c r="AM24" s="87">
        <f>VLOOKUP($A24,Coordinaten_Meetronde6!$A$2:$D$155,3,FALSE)</f>
        <v>191798.38</v>
      </c>
      <c r="AN24" s="87">
        <f>VLOOKUP($A24,Coordinaten_Meetronde6!$A$2:$D$155,4,FALSE)</f>
        <v>432043.02</v>
      </c>
    </row>
    <row r="25" spans="1:40" ht="12.75" x14ac:dyDescent="0.2">
      <c r="A25" s="70" t="s">
        <v>238</v>
      </c>
      <c r="B25" s="70" t="s">
        <v>96</v>
      </c>
      <c r="C25" s="47" t="s">
        <v>96</v>
      </c>
      <c r="D25" s="48" t="s">
        <v>96</v>
      </c>
      <c r="E25" s="48" t="s">
        <v>96</v>
      </c>
      <c r="F25" s="48" t="s">
        <v>96</v>
      </c>
      <c r="G25" s="48" t="s">
        <v>96</v>
      </c>
      <c r="H25" s="48">
        <v>98.736820659094377</v>
      </c>
      <c r="I25" s="48">
        <v>97.376865481587117</v>
      </c>
      <c r="J25" s="48">
        <v>95.446442214638608</v>
      </c>
      <c r="K25" s="49">
        <v>92.948946501638403</v>
      </c>
      <c r="L25" s="49">
        <v>89.40898826805207</v>
      </c>
      <c r="M25" s="49">
        <v>83.925024193959146</v>
      </c>
      <c r="N25" s="49">
        <v>74.12689519346678</v>
      </c>
      <c r="O25" s="49">
        <v>57.64953564576647</v>
      </c>
      <c r="P25" s="49">
        <v>35.970050425304329</v>
      </c>
      <c r="Q25" s="49">
        <v>19.458734443708714</v>
      </c>
      <c r="R25" s="49">
        <v>9.6673967299954064</v>
      </c>
      <c r="S25" s="49">
        <v>4.0849589976060621</v>
      </c>
      <c r="T25" s="50">
        <v>2.1579313740470845</v>
      </c>
      <c r="U25" s="61">
        <v>4.5535577853613916</v>
      </c>
      <c r="V25" s="49">
        <v>93.288510840591528</v>
      </c>
      <c r="W25" s="62" t="s">
        <v>96</v>
      </c>
      <c r="X25" s="62" t="s">
        <v>96</v>
      </c>
      <c r="Y25" s="63">
        <v>2.9454836751005988</v>
      </c>
      <c r="Z25" s="64">
        <v>0.12655795535587747</v>
      </c>
      <c r="AA25" s="64">
        <v>0.15246077393626442</v>
      </c>
      <c r="AB25" s="64">
        <v>0.15824567678759835</v>
      </c>
      <c r="AC25" s="64">
        <v>0.3136851124350955</v>
      </c>
      <c r="AD25" s="64">
        <v>0.37277439145484748</v>
      </c>
      <c r="AE25" s="64">
        <v>0.45889823731840101</v>
      </c>
      <c r="AF25" s="65">
        <v>0.71333234808683732</v>
      </c>
      <c r="AG25" s="65">
        <v>1.0577833429510664</v>
      </c>
      <c r="AH25" s="66">
        <v>0.30766622608059374</v>
      </c>
      <c r="AI25" s="67">
        <v>2.6806407495913596</v>
      </c>
      <c r="AJ25" s="65" t="s">
        <v>96</v>
      </c>
      <c r="AK25" s="68">
        <v>38.852243066701263</v>
      </c>
      <c r="AL25" s="69">
        <v>1.9538022716854284</v>
      </c>
      <c r="AM25" s="87">
        <f>VLOOKUP($A25,Coordinaten_Meetronde6!$A$2:$D$155,3,FALSE)</f>
        <v>191711.08</v>
      </c>
      <c r="AN25" s="87">
        <f>VLOOKUP($A25,Coordinaten_Meetronde6!$A$2:$D$155,4,FALSE)</f>
        <v>432092.76</v>
      </c>
    </row>
    <row r="26" spans="1:40" ht="12.75" x14ac:dyDescent="0.2">
      <c r="A26" s="70" t="s">
        <v>239</v>
      </c>
      <c r="B26" s="70" t="s">
        <v>96</v>
      </c>
      <c r="C26" s="47" t="s">
        <v>96</v>
      </c>
      <c r="D26" s="48" t="s">
        <v>96</v>
      </c>
      <c r="E26" s="48" t="s">
        <v>96</v>
      </c>
      <c r="F26" s="48" t="s">
        <v>96</v>
      </c>
      <c r="G26" s="48" t="s">
        <v>96</v>
      </c>
      <c r="H26" s="48">
        <v>93.552341943213804</v>
      </c>
      <c r="I26" s="48">
        <v>90.647552174761046</v>
      </c>
      <c r="J26" s="48">
        <v>87.670316810164664</v>
      </c>
      <c r="K26" s="49">
        <v>84.516147008832775</v>
      </c>
      <c r="L26" s="49">
        <v>80.898046755273185</v>
      </c>
      <c r="M26" s="49">
        <v>75.226392487948928</v>
      </c>
      <c r="N26" s="49">
        <v>64.735712892529705</v>
      </c>
      <c r="O26" s="49">
        <v>48.510685725431152</v>
      </c>
      <c r="P26" s="49">
        <v>30.691855443171956</v>
      </c>
      <c r="Q26" s="49">
        <v>13.732620022848185</v>
      </c>
      <c r="R26" s="49">
        <v>5.8639137340131642</v>
      </c>
      <c r="S26" s="49">
        <v>2.7041711945163738</v>
      </c>
      <c r="T26" s="50">
        <v>1.4015436484716215</v>
      </c>
      <c r="U26" s="61">
        <v>12.329683189835336</v>
      </c>
      <c r="V26" s="49">
        <v>86.268773161693048</v>
      </c>
      <c r="W26" s="62" t="s">
        <v>96</v>
      </c>
      <c r="X26" s="62" t="s">
        <v>96</v>
      </c>
      <c r="Y26" s="63">
        <v>2.9881642865314748</v>
      </c>
      <c r="Z26" s="64">
        <v>0.15140884991879558</v>
      </c>
      <c r="AA26" s="64">
        <v>0.18447358376872747</v>
      </c>
      <c r="AB26" s="64">
        <v>0.18808170935396412</v>
      </c>
      <c r="AC26" s="64">
        <v>0.36633762345770393</v>
      </c>
      <c r="AD26" s="64">
        <v>0.45243451799214895</v>
      </c>
      <c r="AE26" s="64">
        <v>0.59619623052589854</v>
      </c>
      <c r="AF26" s="65">
        <v>1.3343871815601247</v>
      </c>
      <c r="AG26" s="65">
        <v>2.6024057666962617</v>
      </c>
      <c r="AH26" s="66">
        <v>0.32829038978644015</v>
      </c>
      <c r="AI26" s="67">
        <v>2.5831704355455303</v>
      </c>
      <c r="AJ26" s="65" t="s">
        <v>96</v>
      </c>
      <c r="AK26" s="68">
        <v>35.77464558836661</v>
      </c>
      <c r="AL26" s="69">
        <v>2.3014015436484732</v>
      </c>
      <c r="AM26" s="87">
        <f>VLOOKUP($A26,Coordinaten_Meetronde6!$A$2:$D$155,3,FALSE)</f>
        <v>191710.92</v>
      </c>
      <c r="AN26" s="87">
        <f>VLOOKUP($A26,Coordinaten_Meetronde6!$A$2:$D$155,4,FALSE)</f>
        <v>432072.12</v>
      </c>
    </row>
    <row r="27" spans="1:40" ht="12.75" x14ac:dyDescent="0.2">
      <c r="A27" s="70" t="s">
        <v>240</v>
      </c>
      <c r="B27" s="70" t="s">
        <v>96</v>
      </c>
      <c r="C27" s="47" t="s">
        <v>96</v>
      </c>
      <c r="D27" s="48" t="s">
        <v>96</v>
      </c>
      <c r="E27" s="48" t="s">
        <v>96</v>
      </c>
      <c r="F27" s="48" t="s">
        <v>96</v>
      </c>
      <c r="G27" s="48" t="s">
        <v>96</v>
      </c>
      <c r="H27" s="48">
        <v>95.013553044738458</v>
      </c>
      <c r="I27" s="48">
        <v>92.30562786828051</v>
      </c>
      <c r="J27" s="48">
        <v>89.968063122299455</v>
      </c>
      <c r="K27" s="49">
        <v>87.590241807788303</v>
      </c>
      <c r="L27" s="49">
        <v>84.638093448914404</v>
      </c>
      <c r="M27" s="49">
        <v>79.046456080083729</v>
      </c>
      <c r="N27" s="49">
        <v>66.530688924076102</v>
      </c>
      <c r="O27" s="49">
        <v>46.806312229945519</v>
      </c>
      <c r="P27" s="49">
        <v>26.071495665709449</v>
      </c>
      <c r="Q27" s="49">
        <v>10.486836102090654</v>
      </c>
      <c r="R27" s="49">
        <v>3.6499288800622547</v>
      </c>
      <c r="S27" s="49">
        <v>1.514988862349353</v>
      </c>
      <c r="T27" s="50">
        <v>0.599822871098456</v>
      </c>
      <c r="U27" s="61">
        <v>10.031936877700545</v>
      </c>
      <c r="V27" s="49">
        <v>89.368240251201001</v>
      </c>
      <c r="W27" s="62" t="s">
        <v>96</v>
      </c>
      <c r="X27" s="62" t="s">
        <v>96</v>
      </c>
      <c r="Y27" s="63">
        <v>2.5452242976325055</v>
      </c>
      <c r="Z27" s="64">
        <v>0.17538642540500704</v>
      </c>
      <c r="AA27" s="64">
        <v>0.19796463286797891</v>
      </c>
      <c r="AB27" s="64">
        <v>0.20218175576001854</v>
      </c>
      <c r="AC27" s="64">
        <v>0.37524245879182783</v>
      </c>
      <c r="AD27" s="64">
        <v>0.44639779141573482</v>
      </c>
      <c r="AE27" s="64">
        <v>0.55104061285408401</v>
      </c>
      <c r="AF27" s="65">
        <v>0.96167039541951915</v>
      </c>
      <c r="AG27" s="65">
        <v>2.0092152400659695</v>
      </c>
      <c r="AH27" s="66">
        <v>0.34597697985191145</v>
      </c>
      <c r="AI27" s="67">
        <v>2.359812090652714</v>
      </c>
      <c r="AJ27" s="65" t="s">
        <v>96</v>
      </c>
      <c r="AK27" s="68">
        <v>33.657717527418619</v>
      </c>
      <c r="AL27" s="69">
        <v>2.2914172995893836</v>
      </c>
      <c r="AM27" s="87">
        <f>VLOOKUP($A27,Coordinaten_Meetronde6!$A$2:$D$155,3,FALSE)</f>
        <v>191710.86</v>
      </c>
      <c r="AN27" s="87">
        <f>VLOOKUP($A27,Coordinaten_Meetronde6!$A$2:$D$155,4,FALSE)</f>
        <v>432064.71</v>
      </c>
    </row>
    <row r="28" spans="1:40" ht="12.75" x14ac:dyDescent="0.2">
      <c r="A28" s="70" t="s">
        <v>241</v>
      </c>
      <c r="B28" s="70" t="s">
        <v>96</v>
      </c>
      <c r="C28" s="47" t="s">
        <v>96</v>
      </c>
      <c r="D28" s="48" t="s">
        <v>96</v>
      </c>
      <c r="E28" s="48" t="s">
        <v>96</v>
      </c>
      <c r="F28" s="48" t="s">
        <v>96</v>
      </c>
      <c r="G28" s="48" t="s">
        <v>96</v>
      </c>
      <c r="H28" s="48">
        <v>86.093343490822321</v>
      </c>
      <c r="I28" s="48">
        <v>78.417731526066888</v>
      </c>
      <c r="J28" s="48">
        <v>71.620359057653317</v>
      </c>
      <c r="K28" s="49">
        <v>65.337568814592274</v>
      </c>
      <c r="L28" s="49">
        <v>58.761552945911355</v>
      </c>
      <c r="M28" s="49">
        <v>49.575254057006504</v>
      </c>
      <c r="N28" s="49">
        <v>35.787900130801617</v>
      </c>
      <c r="O28" s="49">
        <v>19.167469204122401</v>
      </c>
      <c r="P28" s="49">
        <v>8.6458438142329292</v>
      </c>
      <c r="Q28" s="49">
        <v>3.6106998605740737</v>
      </c>
      <c r="R28" s="49">
        <v>1.6601744979948474</v>
      </c>
      <c r="S28" s="49">
        <v>1.0219775481162985</v>
      </c>
      <c r="T28" s="50">
        <v>0.73018930301417639</v>
      </c>
      <c r="U28" s="61">
        <v>28.379640942346683</v>
      </c>
      <c r="V28" s="49">
        <v>70.890169754639146</v>
      </c>
      <c r="W28" s="62" t="s">
        <v>96</v>
      </c>
      <c r="X28" s="62" t="s">
        <v>96</v>
      </c>
      <c r="Y28" s="63">
        <v>4.0736163968844963</v>
      </c>
      <c r="Z28" s="64">
        <v>0.26154104308208365</v>
      </c>
      <c r="AA28" s="64">
        <v>0.30896484148795456</v>
      </c>
      <c r="AB28" s="64">
        <v>0.31943529759119088</v>
      </c>
      <c r="AC28" s="64">
        <v>0.72133283374358947</v>
      </c>
      <c r="AD28" s="64">
        <v>1.0654178815574504</v>
      </c>
      <c r="AE28" s="64">
        <v>1.8242321412065445</v>
      </c>
      <c r="AF28" s="65">
        <v>3.6292267871509214</v>
      </c>
      <c r="AG28" s="65" t="s">
        <v>96</v>
      </c>
      <c r="AH28" s="66">
        <v>0.50495043184743593</v>
      </c>
      <c r="AI28" s="67">
        <v>2.5528939500478738</v>
      </c>
      <c r="AJ28" s="65" t="s">
        <v>96</v>
      </c>
      <c r="AK28" s="68">
        <v>23.35661260879472</v>
      </c>
      <c r="AL28" s="69">
        <v>3.2352416955340595</v>
      </c>
      <c r="AM28" s="87">
        <f>VLOOKUP($A28,Coordinaten_Meetronde6!$A$2:$D$155,3,FALSE)</f>
        <v>191710.68</v>
      </c>
      <c r="AN28" s="87">
        <f>VLOOKUP($A28,Coordinaten_Meetronde6!$A$2:$D$155,4,FALSE)</f>
        <v>432041.96</v>
      </c>
    </row>
    <row r="29" spans="1:40" ht="12.75" x14ac:dyDescent="0.2">
      <c r="A29" s="70" t="s">
        <v>242</v>
      </c>
      <c r="B29" s="70" t="s">
        <v>96</v>
      </c>
      <c r="C29" s="47" t="s">
        <v>96</v>
      </c>
      <c r="D29" s="48" t="s">
        <v>96</v>
      </c>
      <c r="E29" s="48" t="s">
        <v>96</v>
      </c>
      <c r="F29" s="48" t="s">
        <v>96</v>
      </c>
      <c r="G29" s="48" t="s">
        <v>96</v>
      </c>
      <c r="H29" s="48">
        <v>99.564674188888446</v>
      </c>
      <c r="I29" s="48">
        <v>99.324561745988362</v>
      </c>
      <c r="J29" s="48">
        <v>99.000507554757334</v>
      </c>
      <c r="K29" s="49">
        <v>98.682309764572651</v>
      </c>
      <c r="L29" s="49">
        <v>98.416819583805065</v>
      </c>
      <c r="M29" s="49">
        <v>98.147425135673274</v>
      </c>
      <c r="N29" s="49">
        <v>97.780424003435726</v>
      </c>
      <c r="O29" s="49">
        <v>97.036661070550096</v>
      </c>
      <c r="P29" s="49">
        <v>95.707258033030072</v>
      </c>
      <c r="Q29" s="49">
        <v>93.719985944637457</v>
      </c>
      <c r="R29" s="49">
        <v>88.302814976769582</v>
      </c>
      <c r="S29" s="49">
        <v>79.867645336352609</v>
      </c>
      <c r="T29" s="50">
        <v>74.126420177253721</v>
      </c>
      <c r="U29" s="61">
        <v>0.99949244524266589</v>
      </c>
      <c r="V29" s="49">
        <v>24.874087377503614</v>
      </c>
      <c r="W29" s="62" t="s">
        <v>96</v>
      </c>
      <c r="X29" s="62" t="s">
        <v>96</v>
      </c>
      <c r="Y29" s="63" t="s">
        <v>96</v>
      </c>
      <c r="Z29" s="64" t="s">
        <v>96</v>
      </c>
      <c r="AA29" s="64" t="s">
        <v>96</v>
      </c>
      <c r="AB29" s="64" t="s">
        <v>96</v>
      </c>
      <c r="AC29" s="64" t="s">
        <v>96</v>
      </c>
      <c r="AD29" s="64" t="s">
        <v>96</v>
      </c>
      <c r="AE29" s="64" t="s">
        <v>96</v>
      </c>
      <c r="AF29" s="65">
        <v>0.10571454098809031</v>
      </c>
      <c r="AG29" s="65">
        <v>0.14012788070186477</v>
      </c>
      <c r="AH29" s="66">
        <v>0.11681312710162184</v>
      </c>
      <c r="AI29" s="67">
        <v>1.7878285213260721</v>
      </c>
      <c r="AJ29" s="65" t="s">
        <v>96</v>
      </c>
      <c r="AK29" s="68">
        <v>84.376920627258485</v>
      </c>
      <c r="AL29" s="69">
        <v>0.20792175848202221</v>
      </c>
      <c r="AM29" s="87">
        <f>VLOOKUP($A29,Coordinaten_Meetronde6!$A$2:$D$155,3,FALSE)</f>
        <v>192240</v>
      </c>
      <c r="AN29" s="87">
        <f>VLOOKUP($A29,Coordinaten_Meetronde6!$A$2:$D$155,4,FALSE)</f>
        <v>432065</v>
      </c>
    </row>
    <row r="30" spans="1:40" ht="12.75" x14ac:dyDescent="0.2">
      <c r="A30" s="70" t="s">
        <v>243</v>
      </c>
      <c r="B30" s="70" t="s">
        <v>96</v>
      </c>
      <c r="C30" s="47" t="s">
        <v>96</v>
      </c>
      <c r="D30" s="48" t="s">
        <v>96</v>
      </c>
      <c r="E30" s="48" t="s">
        <v>96</v>
      </c>
      <c r="F30" s="48" t="s">
        <v>96</v>
      </c>
      <c r="G30" s="48" t="s">
        <v>96</v>
      </c>
      <c r="H30" s="48">
        <v>98.346047740548386</v>
      </c>
      <c r="I30" s="48">
        <v>96.100195573054961</v>
      </c>
      <c r="J30" s="48">
        <v>93.408799492287173</v>
      </c>
      <c r="K30" s="49">
        <v>90.38972140553561</v>
      </c>
      <c r="L30" s="49">
        <v>86.859044929995193</v>
      </c>
      <c r="M30" s="49">
        <v>82.103122692950294</v>
      </c>
      <c r="N30" s="49">
        <v>73.411130826717084</v>
      </c>
      <c r="O30" s="49">
        <v>57.460917768653907</v>
      </c>
      <c r="P30" s="49">
        <v>38.742892667953214</v>
      </c>
      <c r="Q30" s="49">
        <v>17.598984574337187</v>
      </c>
      <c r="R30" s="49">
        <v>6.4021033817301021</v>
      </c>
      <c r="S30" s="49">
        <v>3.5345620329236183</v>
      </c>
      <c r="T30" s="50">
        <v>2.4945278400186495</v>
      </c>
      <c r="U30" s="61">
        <v>6.5912005077128271</v>
      </c>
      <c r="V30" s="49">
        <v>90.914271652268525</v>
      </c>
      <c r="W30" s="62" t="s">
        <v>96</v>
      </c>
      <c r="X30" s="62" t="s">
        <v>96</v>
      </c>
      <c r="Y30" s="63">
        <v>2.6675315481385344</v>
      </c>
      <c r="Z30" s="64">
        <v>0.14053893947703414</v>
      </c>
      <c r="AA30" s="64">
        <v>0.16539177395239005</v>
      </c>
      <c r="AB30" s="64">
        <v>0.17086666859859628</v>
      </c>
      <c r="AC30" s="64">
        <v>0.30869310355019863</v>
      </c>
      <c r="AD30" s="64">
        <v>0.37489205479692067</v>
      </c>
      <c r="AE30" s="64">
        <v>0.46468638110992977</v>
      </c>
      <c r="AF30" s="65">
        <v>0.81392288488504705</v>
      </c>
      <c r="AG30" s="65">
        <v>1.34895729859703</v>
      </c>
      <c r="AH30" s="66">
        <v>0.29707207362228194</v>
      </c>
      <c r="AI30" s="67">
        <v>2.3801339807252746</v>
      </c>
      <c r="AJ30" s="65" t="s">
        <v>96</v>
      </c>
      <c r="AK30" s="68">
        <v>37.680971992638497</v>
      </c>
      <c r="AL30" s="69">
        <v>2.0117602870131726</v>
      </c>
      <c r="AM30" s="87">
        <f>VLOOKUP($A30,Coordinaten_Meetronde6!$A$2:$D$155,3,FALSE)</f>
        <v>192361</v>
      </c>
      <c r="AN30" s="87">
        <f>VLOOKUP($A30,Coordinaten_Meetronde6!$A$2:$D$155,4,FALSE)</f>
        <v>432055</v>
      </c>
    </row>
    <row r="31" spans="1:40" ht="12.75" x14ac:dyDescent="0.2">
      <c r="A31" s="70" t="s">
        <v>244</v>
      </c>
      <c r="B31" s="70" t="s">
        <v>96</v>
      </c>
      <c r="C31" s="47" t="s">
        <v>96</v>
      </c>
      <c r="D31" s="48" t="s">
        <v>96</v>
      </c>
      <c r="E31" s="48" t="s">
        <v>96</v>
      </c>
      <c r="F31" s="48" t="s">
        <v>96</v>
      </c>
      <c r="G31" s="48" t="s">
        <v>96</v>
      </c>
      <c r="H31" s="48">
        <v>98.633738601823708</v>
      </c>
      <c r="I31" s="48">
        <v>98.057750759878431</v>
      </c>
      <c r="J31" s="48">
        <v>97.781155015197584</v>
      </c>
      <c r="K31" s="49">
        <v>97.451367781155014</v>
      </c>
      <c r="L31" s="49">
        <v>96.984802431610944</v>
      </c>
      <c r="M31" s="49">
        <v>96.048632218844986</v>
      </c>
      <c r="N31" s="49">
        <v>93.030395136778139</v>
      </c>
      <c r="O31" s="49">
        <v>81.802431610942264</v>
      </c>
      <c r="P31" s="49">
        <v>51.436170212765973</v>
      </c>
      <c r="Q31" s="49">
        <v>20.118541033434667</v>
      </c>
      <c r="R31" s="49">
        <v>7.4574468085106638</v>
      </c>
      <c r="S31" s="49">
        <v>2.8708206686930242</v>
      </c>
      <c r="T31" s="50">
        <v>1.1899696048632453</v>
      </c>
      <c r="U31" s="61">
        <v>2.2188449848024163</v>
      </c>
      <c r="V31" s="49">
        <v>96.591185410334333</v>
      </c>
      <c r="W31" s="62" t="s">
        <v>96</v>
      </c>
      <c r="X31" s="62" t="s">
        <v>96</v>
      </c>
      <c r="Y31" s="63">
        <v>2.0519949088664053</v>
      </c>
      <c r="Z31" s="64">
        <v>0.13449674421077398</v>
      </c>
      <c r="AA31" s="64">
        <v>0.15532837335863339</v>
      </c>
      <c r="AB31" s="64">
        <v>0.15986691663812189</v>
      </c>
      <c r="AC31" s="64">
        <v>0.2462620742902466</v>
      </c>
      <c r="AD31" s="64">
        <v>0.2759866343796154</v>
      </c>
      <c r="AE31" s="64">
        <v>0.30976943143058927</v>
      </c>
      <c r="AF31" s="65">
        <v>0.37961248252695656</v>
      </c>
      <c r="AG31" s="65">
        <v>0.45585325422844347</v>
      </c>
      <c r="AH31" s="66">
        <v>0.24493678419594395</v>
      </c>
      <c r="AI31" s="67">
        <v>1.9827437124160474</v>
      </c>
      <c r="AJ31" s="65" t="s">
        <v>96</v>
      </c>
      <c r="AK31" s="68">
        <v>45.044967699236643</v>
      </c>
      <c r="AL31" s="69">
        <v>1.5331003039513669</v>
      </c>
      <c r="AM31" s="87">
        <f>VLOOKUP($A31,Coordinaten_Meetronde6!$A$2:$D$155,3,FALSE)</f>
        <v>192301</v>
      </c>
      <c r="AN31" s="87">
        <f>VLOOKUP($A31,Coordinaten_Meetronde6!$A$2:$D$155,4,FALSE)</f>
        <v>432060</v>
      </c>
    </row>
    <row r="32" spans="1:40" ht="12.75" x14ac:dyDescent="0.2">
      <c r="A32" s="70" t="s">
        <v>245</v>
      </c>
      <c r="B32" s="70" t="s">
        <v>96</v>
      </c>
      <c r="C32" s="47" t="s">
        <v>96</v>
      </c>
      <c r="D32" s="48" t="s">
        <v>96</v>
      </c>
      <c r="E32" s="48" t="s">
        <v>96</v>
      </c>
      <c r="F32" s="48" t="s">
        <v>96</v>
      </c>
      <c r="G32" s="48" t="s">
        <v>96</v>
      </c>
      <c r="H32" s="48">
        <v>91.396005342399235</v>
      </c>
      <c r="I32" s="48">
        <v>82.438380281690144</v>
      </c>
      <c r="J32" s="48">
        <v>74.19712238950946</v>
      </c>
      <c r="K32" s="49">
        <v>67.142727051966972</v>
      </c>
      <c r="L32" s="49">
        <v>60.101991257892173</v>
      </c>
      <c r="M32" s="49">
        <v>51.09883438562408</v>
      </c>
      <c r="N32" s="49">
        <v>37.800509956289453</v>
      </c>
      <c r="O32" s="49">
        <v>22.010077707625051</v>
      </c>
      <c r="P32" s="49">
        <v>11.065747935891205</v>
      </c>
      <c r="Q32" s="49">
        <v>5.7673627974744939</v>
      </c>
      <c r="R32" s="49">
        <v>2.9079650315687178</v>
      </c>
      <c r="S32" s="49">
        <v>1.8258256435162661</v>
      </c>
      <c r="T32" s="50">
        <v>1.258195726080616</v>
      </c>
      <c r="U32" s="61">
        <v>25.802877610490537</v>
      </c>
      <c r="V32" s="49">
        <v>72.938926663428845</v>
      </c>
      <c r="W32" s="62" t="s">
        <v>96</v>
      </c>
      <c r="X32" s="62" t="s">
        <v>96</v>
      </c>
      <c r="Y32" s="63">
        <v>4.2566893590268924</v>
      </c>
      <c r="Z32" s="64">
        <v>0.23401464605083841</v>
      </c>
      <c r="AA32" s="64">
        <v>0.28358575102214179</v>
      </c>
      <c r="AB32" s="64">
        <v>0.29281897931088852</v>
      </c>
      <c r="AC32" s="64">
        <v>0.68972319829698514</v>
      </c>
      <c r="AD32" s="64">
        <v>0.99612765370104839</v>
      </c>
      <c r="AE32" s="64">
        <v>1.6175907758231203</v>
      </c>
      <c r="AF32" s="65">
        <v>2.9796326797606123</v>
      </c>
      <c r="AG32" s="65">
        <v>3.7837220128835209</v>
      </c>
      <c r="AH32" s="66">
        <v>0.49921056548080567</v>
      </c>
      <c r="AI32" s="67">
        <v>2.8275315897837485</v>
      </c>
      <c r="AJ32" s="65" t="s">
        <v>96</v>
      </c>
      <c r="AK32" s="68">
        <v>24.68685441724579</v>
      </c>
      <c r="AL32" s="69">
        <v>3.1392666342884898</v>
      </c>
      <c r="AM32" s="87">
        <f>VLOOKUP($A32,Coordinaten_Meetronde6!$A$2:$D$155,3,FALSE)</f>
        <v>192237</v>
      </c>
      <c r="AN32" s="87">
        <f>VLOOKUP($A32,Coordinaten_Meetronde6!$A$2:$D$155,4,FALSE)</f>
        <v>432043</v>
      </c>
    </row>
    <row r="33" spans="1:40" ht="12.75" x14ac:dyDescent="0.2">
      <c r="A33" s="70" t="s">
        <v>246</v>
      </c>
      <c r="B33" s="70" t="s">
        <v>96</v>
      </c>
      <c r="C33" s="47" t="s">
        <v>96</v>
      </c>
      <c r="D33" s="48" t="s">
        <v>96</v>
      </c>
      <c r="E33" s="48" t="s">
        <v>96</v>
      </c>
      <c r="F33" s="48" t="s">
        <v>96</v>
      </c>
      <c r="G33" s="48" t="s">
        <v>96</v>
      </c>
      <c r="H33" s="48">
        <v>95.461620780231542</v>
      </c>
      <c r="I33" s="48">
        <v>90.023348574764086</v>
      </c>
      <c r="J33" s="48">
        <v>84.22674060382009</v>
      </c>
      <c r="K33" s="49">
        <v>78.973311281901616</v>
      </c>
      <c r="L33" s="49">
        <v>73.585303369329054</v>
      </c>
      <c r="M33" s="49">
        <v>66.416966630995248</v>
      </c>
      <c r="N33" s="49">
        <v>54.089243441320498</v>
      </c>
      <c r="O33" s="49">
        <v>37.998183999740583</v>
      </c>
      <c r="P33" s="49">
        <v>21.845510263644336</v>
      </c>
      <c r="Q33" s="49">
        <v>9.6296656613808249</v>
      </c>
      <c r="R33" s="49">
        <v>3.7552291078898854</v>
      </c>
      <c r="S33" s="49">
        <v>2.3299931899990463</v>
      </c>
      <c r="T33" s="50">
        <v>1.540357362908213</v>
      </c>
      <c r="U33" s="61">
        <v>15.77325939617991</v>
      </c>
      <c r="V33" s="49">
        <v>82.68638324091188</v>
      </c>
      <c r="W33" s="62" t="s">
        <v>96</v>
      </c>
      <c r="X33" s="62" t="s">
        <v>96</v>
      </c>
      <c r="Y33" s="63">
        <v>3.253792765832924</v>
      </c>
      <c r="Z33" s="64">
        <v>0.18180155730558187</v>
      </c>
      <c r="AA33" s="64">
        <v>0.20796586093968972</v>
      </c>
      <c r="AB33" s="64">
        <v>0.21363427844257274</v>
      </c>
      <c r="AC33" s="64">
        <v>0.4583213415468359</v>
      </c>
      <c r="AD33" s="64">
        <v>0.59154459197806208</v>
      </c>
      <c r="AE33" s="64">
        <v>0.84256928499746542</v>
      </c>
      <c r="AF33" s="65">
        <v>1.969447238618977</v>
      </c>
      <c r="AG33" s="65">
        <v>2.7962077282944016</v>
      </c>
      <c r="AH33" s="66">
        <v>0.39390130669755652</v>
      </c>
      <c r="AI33" s="67">
        <v>2.5968910252567152</v>
      </c>
      <c r="AJ33" s="65" t="s">
        <v>96</v>
      </c>
      <c r="AK33" s="68">
        <v>30.38275969721748</v>
      </c>
      <c r="AL33" s="69">
        <v>2.6249797321399613</v>
      </c>
      <c r="AM33" s="87">
        <f>VLOOKUP($A33,Coordinaten_Meetronde6!$A$2:$D$155,3,FALSE)</f>
        <v>192300</v>
      </c>
      <c r="AN33" s="87">
        <f>VLOOKUP($A33,Coordinaten_Meetronde6!$A$2:$D$155,4,FALSE)</f>
        <v>432039</v>
      </c>
    </row>
    <row r="34" spans="1:40" ht="12.75" x14ac:dyDescent="0.2">
      <c r="A34" s="70" t="s">
        <v>247</v>
      </c>
      <c r="B34" s="70" t="s">
        <v>96</v>
      </c>
      <c r="C34" s="47" t="s">
        <v>96</v>
      </c>
      <c r="D34" s="48" t="s">
        <v>96</v>
      </c>
      <c r="E34" s="48" t="s">
        <v>96</v>
      </c>
      <c r="F34" s="48" t="s">
        <v>96</v>
      </c>
      <c r="G34" s="48" t="s">
        <v>96</v>
      </c>
      <c r="H34" s="48">
        <v>95.033075226911436</v>
      </c>
      <c r="I34" s="48">
        <v>89.91333777754987</v>
      </c>
      <c r="J34" s="48">
        <v>85.38741602994719</v>
      </c>
      <c r="K34" s="49">
        <v>81.41326085841753</v>
      </c>
      <c r="L34" s="49">
        <v>77.211425055125389</v>
      </c>
      <c r="M34" s="49">
        <v>71.132762422439882</v>
      </c>
      <c r="N34" s="49">
        <v>60.269729757448346</v>
      </c>
      <c r="O34" s="49">
        <v>42.426542228603672</v>
      </c>
      <c r="P34" s="49">
        <v>23.44905389467208</v>
      </c>
      <c r="Q34" s="49">
        <v>10.783036767345274</v>
      </c>
      <c r="R34" s="49">
        <v>3.4931541972206737</v>
      </c>
      <c r="S34" s="49">
        <v>1.624532075278206</v>
      </c>
      <c r="T34" s="50">
        <v>0.90867135018718304</v>
      </c>
      <c r="U34" s="61">
        <v>14.612583970052812</v>
      </c>
      <c r="V34" s="49">
        <v>84.478744679760013</v>
      </c>
      <c r="W34" s="62" t="s">
        <v>96</v>
      </c>
      <c r="X34" s="62" t="s">
        <v>96</v>
      </c>
      <c r="Y34" s="63">
        <v>2.8738189003740469</v>
      </c>
      <c r="Z34" s="64">
        <v>0.1730860741857442</v>
      </c>
      <c r="AA34" s="64">
        <v>0.20080362201460322</v>
      </c>
      <c r="AB34" s="64">
        <v>0.20607976182096641</v>
      </c>
      <c r="AC34" s="64">
        <v>0.41054527067590413</v>
      </c>
      <c r="AD34" s="64">
        <v>0.49741803138653612</v>
      </c>
      <c r="AE34" s="64">
        <v>0.68450749147430856</v>
      </c>
      <c r="AF34" s="65">
        <v>1.7658435459640989</v>
      </c>
      <c r="AG34" s="65">
        <v>2.8169560404548397</v>
      </c>
      <c r="AH34" s="66">
        <v>0.35995053483952061</v>
      </c>
      <c r="AI34" s="67">
        <v>2.525693903778873</v>
      </c>
      <c r="AJ34" s="65" t="s">
        <v>96</v>
      </c>
      <c r="AK34" s="68">
        <v>32.460536964493436</v>
      </c>
      <c r="AL34" s="69">
        <v>2.5018922106558632</v>
      </c>
      <c r="AM34" s="87">
        <f>VLOOKUP($A34,Coordinaten_Meetronde6!$A$2:$D$155,3,FALSE)</f>
        <v>192360</v>
      </c>
      <c r="AN34" s="87">
        <f>VLOOKUP($A34,Coordinaten_Meetronde6!$A$2:$D$155,4,FALSE)</f>
        <v>432034</v>
      </c>
    </row>
    <row r="35" spans="1:40" ht="12.75" x14ac:dyDescent="0.2">
      <c r="A35" s="70" t="s">
        <v>248</v>
      </c>
      <c r="B35" s="70" t="s">
        <v>96</v>
      </c>
      <c r="C35" s="47" t="s">
        <v>96</v>
      </c>
      <c r="D35" s="48" t="s">
        <v>96</v>
      </c>
      <c r="E35" s="48" t="s">
        <v>96</v>
      </c>
      <c r="F35" s="48" t="s">
        <v>96</v>
      </c>
      <c r="G35" s="48" t="s">
        <v>96</v>
      </c>
      <c r="H35" s="48">
        <v>98.499444843576498</v>
      </c>
      <c r="I35" s="48">
        <v>97.02828032133759</v>
      </c>
      <c r="J35" s="48">
        <v>95.705701783031799</v>
      </c>
      <c r="K35" s="49">
        <v>94.748873359022909</v>
      </c>
      <c r="L35" s="49">
        <v>94.025537195480354</v>
      </c>
      <c r="M35" s="49">
        <v>93.32016197505061</v>
      </c>
      <c r="N35" s="49">
        <v>91.961661550519239</v>
      </c>
      <c r="O35" s="49">
        <v>86.890144340670091</v>
      </c>
      <c r="P35" s="49">
        <v>67.94788060871268</v>
      </c>
      <c r="Q35" s="49">
        <v>34.52746391483246</v>
      </c>
      <c r="R35" s="49">
        <v>13.27803539938605</v>
      </c>
      <c r="S35" s="49">
        <v>7.7460649206452779</v>
      </c>
      <c r="T35" s="50">
        <v>5.8830252759453936</v>
      </c>
      <c r="U35" s="61">
        <v>4.2942982169682011</v>
      </c>
      <c r="V35" s="49">
        <v>89.822676507086399</v>
      </c>
      <c r="W35" s="62" t="s">
        <v>96</v>
      </c>
      <c r="X35" s="62" t="s">
        <v>96</v>
      </c>
      <c r="Y35" s="63">
        <v>2.2471954363016202</v>
      </c>
      <c r="Z35" s="64">
        <v>0.10288940935252586</v>
      </c>
      <c r="AA35" s="64">
        <v>0.12874875717592035</v>
      </c>
      <c r="AB35" s="64">
        <v>0.13097716878428992</v>
      </c>
      <c r="AC35" s="64">
        <v>0.20956694941890097</v>
      </c>
      <c r="AD35" s="64">
        <v>0.23121261114076533</v>
      </c>
      <c r="AE35" s="64">
        <v>0.25967984354672469</v>
      </c>
      <c r="AF35" s="65">
        <v>0.33650593642001603</v>
      </c>
      <c r="AG35" s="65">
        <v>0.43796234446318366</v>
      </c>
      <c r="AH35" s="66">
        <v>0.21120968475873289</v>
      </c>
      <c r="AI35" s="67">
        <v>1.7960517727714567</v>
      </c>
      <c r="AJ35" s="65" t="s">
        <v>96</v>
      </c>
      <c r="AK35" s="68">
        <v>51.022992676211665</v>
      </c>
      <c r="AL35" s="69">
        <v>1.3708118346286988</v>
      </c>
      <c r="AM35" s="87">
        <f>VLOOKUP($A35,Coordinaten_Meetronde6!$A$2:$D$155,3,FALSE)</f>
        <v>192235</v>
      </c>
      <c r="AN35" s="87">
        <f>VLOOKUP($A35,Coordinaten_Meetronde6!$A$2:$D$155,4,FALSE)</f>
        <v>432022.01</v>
      </c>
    </row>
    <row r="36" spans="1:40" ht="12.75" x14ac:dyDescent="0.2">
      <c r="A36" s="70" t="s">
        <v>249</v>
      </c>
      <c r="B36" s="70" t="s">
        <v>96</v>
      </c>
      <c r="C36" s="47" t="s">
        <v>96</v>
      </c>
      <c r="D36" s="48" t="s">
        <v>96</v>
      </c>
      <c r="E36" s="48" t="s">
        <v>96</v>
      </c>
      <c r="F36" s="48" t="s">
        <v>96</v>
      </c>
      <c r="G36" s="48" t="s">
        <v>96</v>
      </c>
      <c r="H36" s="48">
        <v>96.974928237348706</v>
      </c>
      <c r="I36" s="48">
        <v>94.525965032017183</v>
      </c>
      <c r="J36" s="48">
        <v>92.404199369693089</v>
      </c>
      <c r="K36" s="49">
        <v>90.439006764759029</v>
      </c>
      <c r="L36" s="49">
        <v>88.168697432603324</v>
      </c>
      <c r="M36" s="49">
        <v>85.035228937912748</v>
      </c>
      <c r="N36" s="49">
        <v>81.40393841459742</v>
      </c>
      <c r="O36" s="49">
        <v>76.228998133167394</v>
      </c>
      <c r="P36" s="49">
        <v>55.228134974004853</v>
      </c>
      <c r="Q36" s="49">
        <v>25.882730794708632</v>
      </c>
      <c r="R36" s="49">
        <v>9.976514041391491</v>
      </c>
      <c r="S36" s="49">
        <v>4.9701908986891894</v>
      </c>
      <c r="T36" s="50">
        <v>3.0150350282032088</v>
      </c>
      <c r="U36" s="61">
        <v>7.5958006303069103</v>
      </c>
      <c r="V36" s="49">
        <v>89.389164341489874</v>
      </c>
      <c r="W36" s="62" t="s">
        <v>96</v>
      </c>
      <c r="X36" s="62" t="s">
        <v>96</v>
      </c>
      <c r="Y36" s="63">
        <v>2.1647087936311888</v>
      </c>
      <c r="Z36" s="64">
        <v>0.1250673187963969</v>
      </c>
      <c r="AA36" s="64">
        <v>0.14025679213788655</v>
      </c>
      <c r="AB36" s="64">
        <v>0.14350925643365961</v>
      </c>
      <c r="AC36" s="64">
        <v>0.23578847390088253</v>
      </c>
      <c r="AD36" s="64">
        <v>0.27073432479443565</v>
      </c>
      <c r="AE36" s="64">
        <v>0.31993267669696629</v>
      </c>
      <c r="AF36" s="65">
        <v>0.64245560454586448</v>
      </c>
      <c r="AG36" s="65">
        <v>1.3118115408381124</v>
      </c>
      <c r="AH36" s="66">
        <v>0.22981983012271431</v>
      </c>
      <c r="AI36" s="67">
        <v>1.9572336081383273</v>
      </c>
      <c r="AJ36" s="65" t="s">
        <v>96</v>
      </c>
      <c r="AK36" s="68">
        <v>46.457475495279915</v>
      </c>
      <c r="AL36" s="69">
        <v>1.7281851576770981</v>
      </c>
      <c r="AM36" s="87">
        <f>VLOOKUP($A36,Coordinaten_Meetronde6!$A$2:$D$155,3,FALSE)</f>
        <v>192299</v>
      </c>
      <c r="AN36" s="87">
        <f>VLOOKUP($A36,Coordinaten_Meetronde6!$A$2:$D$155,4,FALSE)</f>
        <v>432020</v>
      </c>
    </row>
    <row r="37" spans="1:40" ht="12.75" x14ac:dyDescent="0.2">
      <c r="A37" s="70" t="s">
        <v>250</v>
      </c>
      <c r="B37" s="70" t="s">
        <v>96</v>
      </c>
      <c r="C37" s="47" t="s">
        <v>96</v>
      </c>
      <c r="D37" s="48" t="s">
        <v>96</v>
      </c>
      <c r="E37" s="48" t="s">
        <v>96</v>
      </c>
      <c r="F37" s="48" t="s">
        <v>96</v>
      </c>
      <c r="G37" s="48" t="s">
        <v>96</v>
      </c>
      <c r="H37" s="48">
        <v>95.922287190644553</v>
      </c>
      <c r="I37" s="48">
        <v>92.155629589339142</v>
      </c>
      <c r="J37" s="48">
        <v>87.899442480282858</v>
      </c>
      <c r="K37" s="49">
        <v>83.939012782159381</v>
      </c>
      <c r="L37" s="49">
        <v>79.747416372042451</v>
      </c>
      <c r="M37" s="49">
        <v>74.653249932009814</v>
      </c>
      <c r="N37" s="49">
        <v>67.643459341854808</v>
      </c>
      <c r="O37" s="49">
        <v>55.214849061735137</v>
      </c>
      <c r="P37" s="49">
        <v>37.418411748708209</v>
      </c>
      <c r="Q37" s="49">
        <v>22.101917323905379</v>
      </c>
      <c r="R37" s="49">
        <v>5.2131493064998855</v>
      </c>
      <c r="S37" s="49">
        <v>2.768901278215969</v>
      </c>
      <c r="T37" s="50">
        <v>1.7082540114223859</v>
      </c>
      <c r="U37" s="61">
        <v>12.100557519717142</v>
      </c>
      <c r="V37" s="49">
        <v>86.191188468860474</v>
      </c>
      <c r="W37" s="62" t="s">
        <v>96</v>
      </c>
      <c r="X37" s="62" t="s">
        <v>96</v>
      </c>
      <c r="Y37" s="63">
        <v>2.922134435288728</v>
      </c>
      <c r="Z37" s="64">
        <v>0.13861024272199887</v>
      </c>
      <c r="AA37" s="64">
        <v>0.15441137564248189</v>
      </c>
      <c r="AB37" s="64">
        <v>0.15778150189075818</v>
      </c>
      <c r="AC37" s="64">
        <v>0.3203344523338007</v>
      </c>
      <c r="AD37" s="64">
        <v>0.40503776334168168</v>
      </c>
      <c r="AE37" s="64">
        <v>0.56255639573758043</v>
      </c>
      <c r="AF37" s="65">
        <v>1.4077106390811278</v>
      </c>
      <c r="AG37" s="65">
        <v>2.3612861319233742</v>
      </c>
      <c r="AH37" s="66">
        <v>0.28916048488427354</v>
      </c>
      <c r="AI37" s="67">
        <v>2.4548771378877876</v>
      </c>
      <c r="AJ37" s="65" t="s">
        <v>96</v>
      </c>
      <c r="AK37" s="68">
        <v>39.051034375495796</v>
      </c>
      <c r="AL37" s="69">
        <v>2.2207812075061177</v>
      </c>
      <c r="AM37" s="87">
        <f>VLOOKUP($A37,Coordinaten_Meetronde6!$A$2:$D$155,3,FALSE)</f>
        <v>192359</v>
      </c>
      <c r="AN37" s="87">
        <f>VLOOKUP($A37,Coordinaten_Meetronde6!$A$2:$D$155,4,FALSE)</f>
        <v>432015</v>
      </c>
    </row>
    <row r="38" spans="1:40" ht="12.75" x14ac:dyDescent="0.2">
      <c r="A38" s="70" t="s">
        <v>251</v>
      </c>
      <c r="B38" s="70" t="s">
        <v>96</v>
      </c>
      <c r="C38" s="47" t="s">
        <v>96</v>
      </c>
      <c r="D38" s="48" t="s">
        <v>96</v>
      </c>
      <c r="E38" s="48" t="s">
        <v>96</v>
      </c>
      <c r="F38" s="48" t="s">
        <v>96</v>
      </c>
      <c r="G38" s="48" t="s">
        <v>96</v>
      </c>
      <c r="H38" s="48">
        <v>87.38912079311244</v>
      </c>
      <c r="I38" s="48">
        <v>81.713627271936701</v>
      </c>
      <c r="J38" s="48">
        <v>76.124010783546396</v>
      </c>
      <c r="K38" s="49">
        <v>70.680059135577011</v>
      </c>
      <c r="L38" s="49">
        <v>64.025132620227851</v>
      </c>
      <c r="M38" s="49">
        <v>53.884033394208188</v>
      </c>
      <c r="N38" s="49">
        <v>38.433776850160875</v>
      </c>
      <c r="O38" s="49">
        <v>21.005087398904255</v>
      </c>
      <c r="P38" s="49">
        <v>9.0279589529524262</v>
      </c>
      <c r="Q38" s="49">
        <v>3.6416210105226541</v>
      </c>
      <c r="R38" s="49">
        <v>1.5544829985216058</v>
      </c>
      <c r="S38" s="49">
        <v>0.87725019566918183</v>
      </c>
      <c r="T38" s="50">
        <v>0.4837377163231511</v>
      </c>
      <c r="U38" s="61">
        <v>23.875989216453604</v>
      </c>
      <c r="V38" s="49">
        <v>75.640273067223248</v>
      </c>
      <c r="W38" s="62" t="s">
        <v>96</v>
      </c>
      <c r="X38" s="62" t="s">
        <v>96</v>
      </c>
      <c r="Y38" s="63">
        <v>3.3936190166766611</v>
      </c>
      <c r="Z38" s="64">
        <v>0.25721686584518166</v>
      </c>
      <c r="AA38" s="64">
        <v>0.29776530265526679</v>
      </c>
      <c r="AB38" s="64">
        <v>0.30661190919523001</v>
      </c>
      <c r="AC38" s="64">
        <v>0.65009173833886313</v>
      </c>
      <c r="AD38" s="64">
        <v>0.87289604734217807</v>
      </c>
      <c r="AE38" s="64">
        <v>1.3526809788302474</v>
      </c>
      <c r="AF38" s="65">
        <v>3.2326619423836269</v>
      </c>
      <c r="AG38" s="65" t="s">
        <v>96</v>
      </c>
      <c r="AH38" s="66">
        <v>0.49872527293041291</v>
      </c>
      <c r="AI38" s="67">
        <v>2.5134378752665758</v>
      </c>
      <c r="AJ38" s="65" t="s">
        <v>96</v>
      </c>
      <c r="AK38" s="68">
        <v>23.826969355349036</v>
      </c>
      <c r="AL38" s="69">
        <v>3.1083463779459084</v>
      </c>
      <c r="AM38" s="87">
        <f>VLOOKUP($A38,Coordinaten_Meetronde6!$A$2:$D$155,3,FALSE)</f>
        <v>192480</v>
      </c>
      <c r="AN38" s="87">
        <f>VLOOKUP($A38,Coordinaten_Meetronde6!$A$2:$D$155,4,FALSE)</f>
        <v>431974</v>
      </c>
    </row>
    <row r="39" spans="1:40" ht="12.75" x14ac:dyDescent="0.2">
      <c r="A39" s="70" t="s">
        <v>252</v>
      </c>
      <c r="B39" s="70" t="s">
        <v>96</v>
      </c>
      <c r="C39" s="47" t="s">
        <v>96</v>
      </c>
      <c r="D39" s="48" t="s">
        <v>96</v>
      </c>
      <c r="E39" s="48" t="s">
        <v>96</v>
      </c>
      <c r="F39" s="48" t="s">
        <v>96</v>
      </c>
      <c r="G39" s="48" t="s">
        <v>96</v>
      </c>
      <c r="H39" s="48">
        <v>97.228285535216443</v>
      </c>
      <c r="I39" s="48">
        <v>94.121588035702715</v>
      </c>
      <c r="J39" s="48">
        <v>90.132048151109757</v>
      </c>
      <c r="K39" s="49">
        <v>85.616260724860055</v>
      </c>
      <c r="L39" s="49">
        <v>79.701108685785911</v>
      </c>
      <c r="M39" s="49">
        <v>69.290700438719725</v>
      </c>
      <c r="N39" s="49">
        <v>51.007110285059753</v>
      </c>
      <c r="O39" s="49">
        <v>28.17963735385014</v>
      </c>
      <c r="P39" s="49">
        <v>9.8020358323788166</v>
      </c>
      <c r="Q39" s="49">
        <v>2.29625467355363</v>
      </c>
      <c r="R39" s="49">
        <v>0.62674245207580936</v>
      </c>
      <c r="S39" s="49">
        <v>0.29824295995331751</v>
      </c>
      <c r="T39" s="50">
        <v>0.1167037669382472</v>
      </c>
      <c r="U39" s="61">
        <v>9.8679518488902431</v>
      </c>
      <c r="V39" s="49">
        <v>90.015344384171513</v>
      </c>
      <c r="W39" s="62" t="s">
        <v>96</v>
      </c>
      <c r="X39" s="62" t="s">
        <v>96</v>
      </c>
      <c r="Y39" s="63">
        <v>2.3675188445855531</v>
      </c>
      <c r="Z39" s="64">
        <v>0.25094610776328141</v>
      </c>
      <c r="AA39" s="64">
        <v>0.27606643261621988</v>
      </c>
      <c r="AB39" s="64">
        <v>0.28138453909649019</v>
      </c>
      <c r="AC39" s="64">
        <v>0.49250173991637247</v>
      </c>
      <c r="AD39" s="64">
        <v>0.59411963910496568</v>
      </c>
      <c r="AE39" s="64">
        <v>0.72676276200183576</v>
      </c>
      <c r="AF39" s="65">
        <v>1.2770264661182762</v>
      </c>
      <c r="AG39" s="65">
        <v>1.9792490195187498</v>
      </c>
      <c r="AH39" s="66">
        <v>0.45776086878622668</v>
      </c>
      <c r="AI39" s="67">
        <v>2.1877849330428045</v>
      </c>
      <c r="AJ39" s="65" t="s">
        <v>96</v>
      </c>
      <c r="AK39" s="68">
        <v>24.409086471885356</v>
      </c>
      <c r="AL39" s="69">
        <v>2.6873095459358995</v>
      </c>
      <c r="AM39" s="87">
        <f>VLOOKUP($A39,Coordinaten_Meetronde6!$A$2:$D$155,3,FALSE)</f>
        <v>192595</v>
      </c>
      <c r="AN39" s="87">
        <f>VLOOKUP($A39,Coordinaten_Meetronde6!$A$2:$D$155,4,FALSE)</f>
        <v>431932</v>
      </c>
    </row>
    <row r="40" spans="1:40" ht="12.75" x14ac:dyDescent="0.2">
      <c r="A40" s="70" t="s">
        <v>253</v>
      </c>
      <c r="B40" s="70" t="s">
        <v>96</v>
      </c>
      <c r="C40" s="47" t="s">
        <v>96</v>
      </c>
      <c r="D40" s="48" t="s">
        <v>96</v>
      </c>
      <c r="E40" s="48" t="s">
        <v>96</v>
      </c>
      <c r="F40" s="48" t="s">
        <v>96</v>
      </c>
      <c r="G40" s="48" t="s">
        <v>96</v>
      </c>
      <c r="H40" s="48">
        <v>93.245454057823309</v>
      </c>
      <c r="I40" s="48">
        <v>86.257576570294475</v>
      </c>
      <c r="J40" s="48">
        <v>79.465483023118594</v>
      </c>
      <c r="K40" s="49">
        <v>73.241967494501964</v>
      </c>
      <c r="L40" s="49">
        <v>66.173630853403424</v>
      </c>
      <c r="M40" s="49">
        <v>56.118918628976012</v>
      </c>
      <c r="N40" s="49">
        <v>39.773641581290555</v>
      </c>
      <c r="O40" s="49">
        <v>17.017110979992474</v>
      </c>
      <c r="P40" s="49">
        <v>5.3290779381000615</v>
      </c>
      <c r="Q40" s="49">
        <v>2.2555382717373424</v>
      </c>
      <c r="R40" s="49">
        <v>0.883709703373879</v>
      </c>
      <c r="S40" s="49">
        <v>0.43313844338353236</v>
      </c>
      <c r="T40" s="50">
        <v>0.18505605321027388</v>
      </c>
      <c r="U40" s="61">
        <v>20.534516976881406</v>
      </c>
      <c r="V40" s="49">
        <v>79.280426969908319</v>
      </c>
      <c r="W40" s="62" t="s">
        <v>96</v>
      </c>
      <c r="X40" s="62" t="s">
        <v>96</v>
      </c>
      <c r="Y40" s="63">
        <v>2.8175565121616404</v>
      </c>
      <c r="Z40" s="64">
        <v>0.28760698881800062</v>
      </c>
      <c r="AA40" s="64">
        <v>0.33415391809876882</v>
      </c>
      <c r="AB40" s="64">
        <v>0.34433088778013893</v>
      </c>
      <c r="AC40" s="64">
        <v>0.62265661906396053</v>
      </c>
      <c r="AD40" s="64">
        <v>0.81034894428735771</v>
      </c>
      <c r="AE40" s="64">
        <v>1.1997889665639436</v>
      </c>
      <c r="AF40" s="65">
        <v>2.5037303476004653</v>
      </c>
      <c r="AG40" s="65">
        <v>3.3893563423985307</v>
      </c>
      <c r="AH40" s="66">
        <v>0.50055409667083972</v>
      </c>
      <c r="AI40" s="67">
        <v>2.1832431401769425</v>
      </c>
      <c r="AJ40" s="65" t="s">
        <v>96</v>
      </c>
      <c r="AK40" s="68">
        <v>21.991727931462826</v>
      </c>
      <c r="AL40" s="69">
        <v>3.083744569007135</v>
      </c>
      <c r="AM40" s="87">
        <f>VLOOKUP($A40,Coordinaten_Meetronde6!$A$2:$D$155,3,FALSE)</f>
        <v>192539</v>
      </c>
      <c r="AN40" s="87">
        <f>VLOOKUP($A40,Coordinaten_Meetronde6!$A$2:$D$155,4,FALSE)</f>
        <v>431957</v>
      </c>
    </row>
    <row r="41" spans="1:40" ht="12.75" x14ac:dyDescent="0.2">
      <c r="A41" s="70" t="s">
        <v>254</v>
      </c>
      <c r="B41" s="70" t="s">
        <v>96</v>
      </c>
      <c r="C41" s="47" t="s">
        <v>96</v>
      </c>
      <c r="D41" s="48" t="s">
        <v>96</v>
      </c>
      <c r="E41" s="48" t="s">
        <v>96</v>
      </c>
      <c r="F41" s="48" t="s">
        <v>96</v>
      </c>
      <c r="G41" s="48" t="s">
        <v>96</v>
      </c>
      <c r="H41" s="48">
        <v>96.574794816922605</v>
      </c>
      <c r="I41" s="48">
        <v>92.81212520283141</v>
      </c>
      <c r="J41" s="48">
        <v>88.937751334571885</v>
      </c>
      <c r="K41" s="49">
        <v>85.253862615525705</v>
      </c>
      <c r="L41" s="49">
        <v>81.272487830115466</v>
      </c>
      <c r="M41" s="49">
        <v>75.956541165957248</v>
      </c>
      <c r="N41" s="49">
        <v>66.85323236836534</v>
      </c>
      <c r="O41" s="49">
        <v>52.402229381746345</v>
      </c>
      <c r="P41" s="49">
        <v>26.959527784963438</v>
      </c>
      <c r="Q41" s="49">
        <v>9.9675469745784735</v>
      </c>
      <c r="R41" s="49">
        <v>3.1430049620205689</v>
      </c>
      <c r="S41" s="49">
        <v>1.7167180114291252</v>
      </c>
      <c r="T41" s="50">
        <v>1.0100416245326229</v>
      </c>
      <c r="U41" s="61">
        <v>11.062248665428115</v>
      </c>
      <c r="V41" s="49">
        <v>87.927709710039267</v>
      </c>
      <c r="W41" s="62" t="s">
        <v>96</v>
      </c>
      <c r="X41" s="62" t="s">
        <v>96</v>
      </c>
      <c r="Y41" s="63">
        <v>2.3598581238758509</v>
      </c>
      <c r="Z41" s="64">
        <v>0.18011296936416318</v>
      </c>
      <c r="AA41" s="64">
        <v>0.19839276016805735</v>
      </c>
      <c r="AB41" s="64">
        <v>0.20226558102113759</v>
      </c>
      <c r="AC41" s="64">
        <v>0.34343907801232609</v>
      </c>
      <c r="AD41" s="64">
        <v>0.42504105396942271</v>
      </c>
      <c r="AE41" s="64">
        <v>0.56443243962327183</v>
      </c>
      <c r="AF41" s="65">
        <v>1.2592374477450299</v>
      </c>
      <c r="AG41" s="65">
        <v>2.1932814020612246</v>
      </c>
      <c r="AH41" s="66">
        <v>0.32045404560275936</v>
      </c>
      <c r="AI41" s="67">
        <v>2.055050070825696</v>
      </c>
      <c r="AJ41" s="65" t="s">
        <v>96</v>
      </c>
      <c r="AK41" s="68">
        <v>33.75030436939975</v>
      </c>
      <c r="AL41" s="69">
        <v>2.328339957199633</v>
      </c>
      <c r="AM41" s="87">
        <f>VLOOKUP($A41,Coordinaten_Meetronde6!$A$2:$D$155,3,FALSE)</f>
        <v>192463</v>
      </c>
      <c r="AN41" s="87">
        <f>VLOOKUP($A41,Coordinaten_Meetronde6!$A$2:$D$155,4,FALSE)</f>
        <v>431936</v>
      </c>
    </row>
    <row r="42" spans="1:40" ht="12.75" x14ac:dyDescent="0.2">
      <c r="A42" s="70" t="s">
        <v>255</v>
      </c>
      <c r="B42" s="70" t="s">
        <v>96</v>
      </c>
      <c r="C42" s="47" t="s">
        <v>96</v>
      </c>
      <c r="D42" s="48" t="s">
        <v>96</v>
      </c>
      <c r="E42" s="48" t="s">
        <v>96</v>
      </c>
      <c r="F42" s="48" t="s">
        <v>96</v>
      </c>
      <c r="G42" s="48" t="s">
        <v>96</v>
      </c>
      <c r="H42" s="48">
        <v>97.673880180315152</v>
      </c>
      <c r="I42" s="48">
        <v>94.079834393343049</v>
      </c>
      <c r="J42" s="48">
        <v>89.930134691598454</v>
      </c>
      <c r="K42" s="49">
        <v>85.415446634071941</v>
      </c>
      <c r="L42" s="49">
        <v>79.835755239898134</v>
      </c>
      <c r="M42" s="49">
        <v>71.716126220600046</v>
      </c>
      <c r="N42" s="49">
        <v>58.779468043090411</v>
      </c>
      <c r="O42" s="49">
        <v>40.195023628910349</v>
      </c>
      <c r="P42" s="49">
        <v>19.959960232611976</v>
      </c>
      <c r="Q42" s="49">
        <v>9.5346398463780346</v>
      </c>
      <c r="R42" s="49">
        <v>4.1864709166927705</v>
      </c>
      <c r="S42" s="49">
        <v>2.1000449425960577</v>
      </c>
      <c r="T42" s="50">
        <v>1.251583205088054</v>
      </c>
      <c r="U42" s="61">
        <v>10.069865308401546</v>
      </c>
      <c r="V42" s="49">
        <v>88.678551486510401</v>
      </c>
      <c r="W42" s="62" t="s">
        <v>96</v>
      </c>
      <c r="X42" s="62" t="s">
        <v>96</v>
      </c>
      <c r="Y42" s="63">
        <v>2.8294178797982545</v>
      </c>
      <c r="Z42" s="64">
        <v>0.18265889440511529</v>
      </c>
      <c r="AA42" s="64">
        <v>0.21382790601149571</v>
      </c>
      <c r="AB42" s="64">
        <v>0.22067294688724609</v>
      </c>
      <c r="AC42" s="64">
        <v>0.42530749448438737</v>
      </c>
      <c r="AD42" s="64">
        <v>0.51681834173401453</v>
      </c>
      <c r="AE42" s="64">
        <v>0.67772947768797354</v>
      </c>
      <c r="AF42" s="65">
        <v>1.2854598718306478</v>
      </c>
      <c r="AG42" s="65">
        <v>2.011362001573525</v>
      </c>
      <c r="AH42" s="66">
        <v>0.39211569508764854</v>
      </c>
      <c r="AI42" s="67">
        <v>2.5183338430202578</v>
      </c>
      <c r="AJ42" s="65" t="s">
        <v>96</v>
      </c>
      <c r="AK42" s="68">
        <v>30.206467720857276</v>
      </c>
      <c r="AL42" s="69">
        <v>2.4730821087610826</v>
      </c>
      <c r="AM42" s="87">
        <f>VLOOKUP($A42,Coordinaten_Meetronde6!$A$2:$D$155,3,FALSE)</f>
        <v>192520</v>
      </c>
      <c r="AN42" s="87">
        <f>VLOOKUP($A42,Coordinaten_Meetronde6!$A$2:$D$155,4,FALSE)</f>
        <v>431915</v>
      </c>
    </row>
    <row r="43" spans="1:40" ht="12.75" x14ac:dyDescent="0.2">
      <c r="A43" s="70" t="s">
        <v>256</v>
      </c>
      <c r="B43" s="70" t="s">
        <v>96</v>
      </c>
      <c r="C43" s="47" t="s">
        <v>96</v>
      </c>
      <c r="D43" s="48" t="s">
        <v>96</v>
      </c>
      <c r="E43" s="48" t="s">
        <v>96</v>
      </c>
      <c r="F43" s="48" t="s">
        <v>96</v>
      </c>
      <c r="G43" s="48" t="s">
        <v>96</v>
      </c>
      <c r="H43" s="48">
        <v>95.506002491341917</v>
      </c>
      <c r="I43" s="48">
        <v>91.203646667487988</v>
      </c>
      <c r="J43" s="48">
        <v>85.526946189752636</v>
      </c>
      <c r="K43" s="49">
        <v>78.682600303888947</v>
      </c>
      <c r="L43" s="49">
        <v>70.492656016864473</v>
      </c>
      <c r="M43" s="49">
        <v>59.666269694605298</v>
      </c>
      <c r="N43" s="49">
        <v>46.445731181471004</v>
      </c>
      <c r="O43" s="49">
        <v>34.383255992224832</v>
      </c>
      <c r="P43" s="49">
        <v>26.216582481212274</v>
      </c>
      <c r="Q43" s="49">
        <v>18.093712783869258</v>
      </c>
      <c r="R43" s="49">
        <v>8.3925369252460627</v>
      </c>
      <c r="S43" s="49">
        <v>4.2653963560702621</v>
      </c>
      <c r="T43" s="50">
        <v>2.791124252255226</v>
      </c>
      <c r="U43" s="61">
        <v>14.473053810247363</v>
      </c>
      <c r="V43" s="49">
        <v>82.735821937497406</v>
      </c>
      <c r="W43" s="62" t="s">
        <v>96</v>
      </c>
      <c r="X43" s="62" t="s">
        <v>96</v>
      </c>
      <c r="Y43" s="63">
        <v>5.4037230539723451</v>
      </c>
      <c r="Z43" s="64">
        <v>0.13278539892328037</v>
      </c>
      <c r="AA43" s="64">
        <v>0.16023986817554467</v>
      </c>
      <c r="AB43" s="64">
        <v>0.16637751379294594</v>
      </c>
      <c r="AC43" s="64">
        <v>0.54942938792264162</v>
      </c>
      <c r="AD43" s="64">
        <v>0.71753552139264476</v>
      </c>
      <c r="AE43" s="64">
        <v>0.98453575575881658</v>
      </c>
      <c r="AF43" s="65">
        <v>1.8470216581411243</v>
      </c>
      <c r="AG43" s="65">
        <v>2.6071984876665195</v>
      </c>
      <c r="AH43" s="66">
        <v>0.46856829019194401</v>
      </c>
      <c r="AI43" s="67">
        <v>4.2403600761836033</v>
      </c>
      <c r="AJ43" s="65" t="s">
        <v>96</v>
      </c>
      <c r="AK43" s="68">
        <v>32.014610730246147</v>
      </c>
      <c r="AL43" s="69">
        <v>2.6292554720545356</v>
      </c>
      <c r="AM43" s="87">
        <f>VLOOKUP($A43,Coordinaten_Meetronde6!$A$2:$D$155,3,FALSE)</f>
        <v>192573</v>
      </c>
      <c r="AN43" s="87">
        <f>VLOOKUP($A43,Coordinaten_Meetronde6!$A$2:$D$155,4,FALSE)</f>
        <v>431891</v>
      </c>
    </row>
    <row r="44" spans="1:40" ht="12.75" x14ac:dyDescent="0.2">
      <c r="A44" s="70" t="s">
        <v>257</v>
      </c>
      <c r="B44" s="70" t="s">
        <v>96</v>
      </c>
      <c r="C44" s="47" t="s">
        <v>96</v>
      </c>
      <c r="D44" s="48" t="s">
        <v>96</v>
      </c>
      <c r="E44" s="48" t="s">
        <v>96</v>
      </c>
      <c r="F44" s="48" t="s">
        <v>96</v>
      </c>
      <c r="G44" s="48" t="s">
        <v>96</v>
      </c>
      <c r="H44" s="48">
        <v>96.783525309098593</v>
      </c>
      <c r="I44" s="48">
        <v>93.001690795730738</v>
      </c>
      <c r="J44" s="48">
        <v>89.950332875409487</v>
      </c>
      <c r="K44" s="49">
        <v>87.111645355595471</v>
      </c>
      <c r="L44" s="49">
        <v>84.30201838740355</v>
      </c>
      <c r="M44" s="49">
        <v>80.480555849096476</v>
      </c>
      <c r="N44" s="49">
        <v>73.033129028849189</v>
      </c>
      <c r="O44" s="49">
        <v>55.831924336891035</v>
      </c>
      <c r="P44" s="49">
        <v>21.002853217795597</v>
      </c>
      <c r="Q44" s="49">
        <v>5.4475324949804209</v>
      </c>
      <c r="R44" s="49">
        <v>1.5217161576666696</v>
      </c>
      <c r="S44" s="49">
        <v>0.62215999154599622</v>
      </c>
      <c r="T44" s="50">
        <v>0.13473528479337346</v>
      </c>
      <c r="U44" s="61">
        <v>10.049667124590513</v>
      </c>
      <c r="V44" s="49">
        <v>89.815597590616107</v>
      </c>
      <c r="W44" s="62" t="s">
        <v>96</v>
      </c>
      <c r="X44" s="62" t="s">
        <v>96</v>
      </c>
      <c r="Y44" s="63">
        <v>1.9464550513802605</v>
      </c>
      <c r="Z44" s="64">
        <v>0.19816457076057045</v>
      </c>
      <c r="AA44" s="64">
        <v>0.22023387237130404</v>
      </c>
      <c r="AB44" s="64">
        <v>0.22493432604301436</v>
      </c>
      <c r="AC44" s="64">
        <v>0.334756146670944</v>
      </c>
      <c r="AD44" s="64">
        <v>0.38571842976151344</v>
      </c>
      <c r="AE44" s="64">
        <v>0.47069765843753736</v>
      </c>
      <c r="AF44" s="65">
        <v>0.97329530408935805</v>
      </c>
      <c r="AG44" s="65">
        <v>2.0109836049883008</v>
      </c>
      <c r="AH44" s="66">
        <v>0.31845809451463886</v>
      </c>
      <c r="AI44" s="67">
        <v>1.7922669730323517</v>
      </c>
      <c r="AJ44" s="65" t="s">
        <v>96</v>
      </c>
      <c r="AK44" s="68">
        <v>32.818170288873148</v>
      </c>
      <c r="AL44" s="69">
        <v>2.3018995033287548</v>
      </c>
      <c r="AM44" s="87">
        <f>VLOOKUP($A44,Coordinaten_Meetronde6!$A$2:$D$155,3,FALSE)</f>
        <v>192472</v>
      </c>
      <c r="AN44" s="87">
        <f>VLOOKUP($A44,Coordinaten_Meetronde6!$A$2:$D$155,4,FALSE)</f>
        <v>431955.99</v>
      </c>
    </row>
    <row r="45" spans="1:40" ht="12.75" x14ac:dyDescent="0.2">
      <c r="A45" s="70" t="s">
        <v>258</v>
      </c>
      <c r="B45" s="70" t="s">
        <v>96</v>
      </c>
      <c r="C45" s="47" t="s">
        <v>96</v>
      </c>
      <c r="D45" s="48" t="s">
        <v>96</v>
      </c>
      <c r="E45" s="48" t="s">
        <v>96</v>
      </c>
      <c r="F45" s="48" t="s">
        <v>96</v>
      </c>
      <c r="G45" s="48" t="s">
        <v>96</v>
      </c>
      <c r="H45" s="48">
        <v>87.588656933756795</v>
      </c>
      <c r="I45" s="48">
        <v>81.780293995807241</v>
      </c>
      <c r="J45" s="48">
        <v>75.83886719975898</v>
      </c>
      <c r="K45" s="49">
        <v>70.307929852751045</v>
      </c>
      <c r="L45" s="49">
        <v>64.740588242678356</v>
      </c>
      <c r="M45" s="49">
        <v>56.99401212638557</v>
      </c>
      <c r="N45" s="49">
        <v>43.864626354175826</v>
      </c>
      <c r="O45" s="49">
        <v>26.512346066456615</v>
      </c>
      <c r="P45" s="49">
        <v>13.350321989430213</v>
      </c>
      <c r="Q45" s="49">
        <v>6.3531715645045894</v>
      </c>
      <c r="R45" s="49">
        <v>3.5550645861839465</v>
      </c>
      <c r="S45" s="49">
        <v>2.8031282559847259</v>
      </c>
      <c r="T45" s="50">
        <v>2.5031069155546555</v>
      </c>
      <c r="U45" s="61">
        <v>24.16113280024102</v>
      </c>
      <c r="V45" s="49">
        <v>73.335760284204326</v>
      </c>
      <c r="W45" s="62" t="s">
        <v>96</v>
      </c>
      <c r="X45" s="62" t="s">
        <v>96</v>
      </c>
      <c r="Y45" s="63">
        <v>3.7961829689061064</v>
      </c>
      <c r="Z45" s="64">
        <v>0.21361367271242249</v>
      </c>
      <c r="AA45" s="64">
        <v>0.26123252621687454</v>
      </c>
      <c r="AB45" s="64">
        <v>0.26828570526064849</v>
      </c>
      <c r="AC45" s="64">
        <v>0.58902602417032712</v>
      </c>
      <c r="AD45" s="64">
        <v>0.8109165862763813</v>
      </c>
      <c r="AE45" s="64">
        <v>1.3741865359549428</v>
      </c>
      <c r="AF45" s="65">
        <v>3.2088904073450322</v>
      </c>
      <c r="AG45" s="65" t="s">
        <v>96</v>
      </c>
      <c r="AH45" s="66">
        <v>0.45576051276057122</v>
      </c>
      <c r="AI45" s="67">
        <v>2.5309970332966132</v>
      </c>
      <c r="AJ45" s="65" t="s">
        <v>96</v>
      </c>
      <c r="AK45" s="68">
        <v>25.670192660531466</v>
      </c>
      <c r="AL45" s="69">
        <v>2.9865053162777269</v>
      </c>
      <c r="AM45" s="87">
        <f>VLOOKUP($A45,Coordinaten_Meetronde6!$A$2:$D$155,3,FALSE)</f>
        <v>192529</v>
      </c>
      <c r="AN45" s="87">
        <f>VLOOKUP($A45,Coordinaten_Meetronde6!$A$2:$D$155,4,FALSE)</f>
        <v>431936.01</v>
      </c>
    </row>
    <row r="46" spans="1:40" ht="12.75" x14ac:dyDescent="0.2">
      <c r="A46" s="70" t="s">
        <v>259</v>
      </c>
      <c r="B46" s="70" t="s">
        <v>96</v>
      </c>
      <c r="C46" s="47" t="s">
        <v>96</v>
      </c>
      <c r="D46" s="48" t="s">
        <v>96</v>
      </c>
      <c r="E46" s="48" t="s">
        <v>96</v>
      </c>
      <c r="F46" s="48" t="s">
        <v>96</v>
      </c>
      <c r="G46" s="48" t="s">
        <v>96</v>
      </c>
      <c r="H46" s="48">
        <v>89.784198754760325</v>
      </c>
      <c r="I46" s="48">
        <v>83.14392794535452</v>
      </c>
      <c r="J46" s="48">
        <v>76.360595619496664</v>
      </c>
      <c r="K46" s="49">
        <v>69.405992464083482</v>
      </c>
      <c r="L46" s="49">
        <v>61.271635535674697</v>
      </c>
      <c r="M46" s="49">
        <v>49.440851115275336</v>
      </c>
      <c r="N46" s="49">
        <v>30.625239275423631</v>
      </c>
      <c r="O46" s="49">
        <v>12.321424973301895</v>
      </c>
      <c r="P46" s="49">
        <v>3.8233694009550798</v>
      </c>
      <c r="Q46" s="49">
        <v>1.3197928630437756</v>
      </c>
      <c r="R46" s="49">
        <v>0.44631163231173665</v>
      </c>
      <c r="S46" s="49">
        <v>0.26093614620483163</v>
      </c>
      <c r="T46" s="50">
        <v>0.19948014265851666</v>
      </c>
      <c r="U46" s="61">
        <v>23.639404380503336</v>
      </c>
      <c r="V46" s="49">
        <v>76.161115476838148</v>
      </c>
      <c r="W46" s="62" t="s">
        <v>96</v>
      </c>
      <c r="X46" s="62" t="s">
        <v>96</v>
      </c>
      <c r="Y46" s="63">
        <v>2.9880297070113455</v>
      </c>
      <c r="Z46" s="64">
        <v>0.32257265332450646</v>
      </c>
      <c r="AA46" s="64">
        <v>0.37324600189758855</v>
      </c>
      <c r="AB46" s="64">
        <v>0.38029571298138237</v>
      </c>
      <c r="AC46" s="64">
        <v>0.72158617885176579</v>
      </c>
      <c r="AD46" s="64">
        <v>0.96385667080309734</v>
      </c>
      <c r="AE46" s="64">
        <v>1.4433064203192494</v>
      </c>
      <c r="AF46" s="65">
        <v>2.9317584571453636</v>
      </c>
      <c r="AG46" s="65" t="s">
        <v>96</v>
      </c>
      <c r="AH46" s="66">
        <v>0.57666795870954268</v>
      </c>
      <c r="AI46" s="67">
        <v>2.2546876513417979</v>
      </c>
      <c r="AJ46" s="65" t="s">
        <v>96</v>
      </c>
      <c r="AK46" s="68">
        <v>19.636633966061058</v>
      </c>
      <c r="AL46" s="69">
        <v>3.2747284853613818</v>
      </c>
      <c r="AM46" s="87">
        <f>VLOOKUP($A46,Coordinaten_Meetronde6!$A$2:$D$155,3,FALSE)</f>
        <v>192584</v>
      </c>
      <c r="AN46" s="87">
        <f>VLOOKUP($A46,Coordinaten_Meetronde6!$A$2:$D$155,4,FALSE)</f>
        <v>431913</v>
      </c>
    </row>
    <row r="47" spans="1:40" ht="12.75" x14ac:dyDescent="0.2">
      <c r="A47" s="70" t="s">
        <v>260</v>
      </c>
      <c r="B47" s="70" t="s">
        <v>96</v>
      </c>
      <c r="C47" s="47" t="s">
        <v>96</v>
      </c>
      <c r="D47" s="48" t="s">
        <v>96</v>
      </c>
      <c r="E47" s="48" t="s">
        <v>96</v>
      </c>
      <c r="F47" s="48" t="s">
        <v>96</v>
      </c>
      <c r="G47" s="48" t="s">
        <v>96</v>
      </c>
      <c r="H47" s="48">
        <v>93.085984340833747</v>
      </c>
      <c r="I47" s="48">
        <v>91.149044226564158</v>
      </c>
      <c r="J47" s="48">
        <v>89.45616138816392</v>
      </c>
      <c r="K47" s="49">
        <v>88.04119348240107</v>
      </c>
      <c r="L47" s="49">
        <v>86.059109825774144</v>
      </c>
      <c r="M47" s="49">
        <v>82.056852648656289</v>
      </c>
      <c r="N47" s="49">
        <v>72.386259434294985</v>
      </c>
      <c r="O47" s="49">
        <v>52.465260633420321</v>
      </c>
      <c r="P47" s="49">
        <v>23.0429569020244</v>
      </c>
      <c r="Q47" s="49">
        <v>7.0254637793609298</v>
      </c>
      <c r="R47" s="49">
        <v>1.7309727022642121</v>
      </c>
      <c r="S47" s="49">
        <v>0.84079847640543448</v>
      </c>
      <c r="T47" s="50">
        <v>0.39923820272270966</v>
      </c>
      <c r="U47" s="61">
        <v>10.54383861183608</v>
      </c>
      <c r="V47" s="49">
        <v>89.056923185441207</v>
      </c>
      <c r="W47" s="62" t="s">
        <v>96</v>
      </c>
      <c r="X47" s="62" t="s">
        <v>96</v>
      </c>
      <c r="Y47" s="63">
        <v>2.1121288805169867</v>
      </c>
      <c r="Z47" s="64">
        <v>0.19132276209544521</v>
      </c>
      <c r="AA47" s="64">
        <v>0.21198324991619416</v>
      </c>
      <c r="AB47" s="64">
        <v>0.21637572040415162</v>
      </c>
      <c r="AC47" s="64">
        <v>0.34472143557158352</v>
      </c>
      <c r="AD47" s="64">
        <v>0.40409833132207046</v>
      </c>
      <c r="AE47" s="64">
        <v>0.47990228407675589</v>
      </c>
      <c r="AF47" s="65">
        <v>0.83844452679616843</v>
      </c>
      <c r="AG47" s="65">
        <v>2.2282998298998855</v>
      </c>
      <c r="AH47" s="66">
        <v>0.32449971698757635</v>
      </c>
      <c r="AI47" s="67">
        <v>1.9269388778265879</v>
      </c>
      <c r="AJ47" s="65" t="s">
        <v>96</v>
      </c>
      <c r="AK47" s="68">
        <v>33.24546272168741</v>
      </c>
      <c r="AL47" s="69">
        <v>2.273245397474783</v>
      </c>
      <c r="AM47" s="87">
        <f>VLOOKUP($A47,Coordinaten_Meetronde6!$A$2:$D$155,3,FALSE)</f>
        <v>192683</v>
      </c>
      <c r="AN47" s="87">
        <f>VLOOKUP($A47,Coordinaten_Meetronde6!$A$2:$D$155,4,FALSE)</f>
        <v>431834</v>
      </c>
    </row>
    <row r="48" spans="1:40" ht="12.75" x14ac:dyDescent="0.2">
      <c r="A48" s="70" t="s">
        <v>261</v>
      </c>
      <c r="B48" s="70" t="s">
        <v>96</v>
      </c>
      <c r="C48" s="47" t="s">
        <v>96</v>
      </c>
      <c r="D48" s="48" t="s">
        <v>96</v>
      </c>
      <c r="E48" s="48" t="s">
        <v>96</v>
      </c>
      <c r="F48" s="48" t="s">
        <v>96</v>
      </c>
      <c r="G48" s="48" t="s">
        <v>96</v>
      </c>
      <c r="H48" s="48">
        <v>88.103356948950534</v>
      </c>
      <c r="I48" s="48">
        <v>83.844269350460166</v>
      </c>
      <c r="J48" s="48">
        <v>80.156260345626691</v>
      </c>
      <c r="K48" s="49">
        <v>76.180229093557557</v>
      </c>
      <c r="L48" s="49">
        <v>71.119976163676085</v>
      </c>
      <c r="M48" s="49">
        <v>61.999271667880549</v>
      </c>
      <c r="N48" s="49">
        <v>42.902072435939878</v>
      </c>
      <c r="O48" s="49">
        <v>22.680924319671593</v>
      </c>
      <c r="P48" s="49">
        <v>13.088459246507325</v>
      </c>
      <c r="Q48" s="49">
        <v>7.4951996292127436</v>
      </c>
      <c r="R48" s="49">
        <v>2.7329007481957306</v>
      </c>
      <c r="S48" s="49">
        <v>1.5179103489372998</v>
      </c>
      <c r="T48" s="50">
        <v>0.81440773356287099</v>
      </c>
      <c r="U48" s="61">
        <v>19.843739654373309</v>
      </c>
      <c r="V48" s="49">
        <v>79.341852612063818</v>
      </c>
      <c r="W48" s="62" t="s">
        <v>96</v>
      </c>
      <c r="X48" s="62" t="s">
        <v>96</v>
      </c>
      <c r="Y48" s="63">
        <v>3.2821078144242994</v>
      </c>
      <c r="Z48" s="64">
        <v>0.20852712298949555</v>
      </c>
      <c r="AA48" s="64">
        <v>0.26809412972324542</v>
      </c>
      <c r="AB48" s="64">
        <v>0.27807576111386217</v>
      </c>
      <c r="AC48" s="64">
        <v>0.56960210246952181</v>
      </c>
      <c r="AD48" s="64">
        <v>0.68440849988324037</v>
      </c>
      <c r="AE48" s="64">
        <v>0.95881601871515598</v>
      </c>
      <c r="AF48" s="65">
        <v>2.8367555711599621</v>
      </c>
      <c r="AG48" s="65" t="s">
        <v>96</v>
      </c>
      <c r="AH48" s="66">
        <v>0.4799467862110976</v>
      </c>
      <c r="AI48" s="67">
        <v>2.855784071497641</v>
      </c>
      <c r="AJ48" s="65" t="s">
        <v>96</v>
      </c>
      <c r="AK48" s="68">
        <v>26.428303994903999</v>
      </c>
      <c r="AL48" s="69">
        <v>2.9000033106005429</v>
      </c>
      <c r="AM48" s="87">
        <f>VLOOKUP($A48,Coordinaten_Meetronde6!$A$2:$D$155,3,FALSE)</f>
        <v>192801</v>
      </c>
      <c r="AN48" s="87">
        <f>VLOOKUP($A48,Coordinaten_Meetronde6!$A$2:$D$155,4,FALSE)</f>
        <v>431766</v>
      </c>
    </row>
    <row r="49" spans="1:40" ht="12.75" x14ac:dyDescent="0.2">
      <c r="A49" s="70" t="s">
        <v>262</v>
      </c>
      <c r="B49" s="70" t="s">
        <v>96</v>
      </c>
      <c r="C49" s="47" t="s">
        <v>96</v>
      </c>
      <c r="D49" s="48" t="s">
        <v>96</v>
      </c>
      <c r="E49" s="48" t="s">
        <v>96</v>
      </c>
      <c r="F49" s="48" t="s">
        <v>96</v>
      </c>
      <c r="G49" s="48" t="s">
        <v>96</v>
      </c>
      <c r="H49" s="48">
        <v>99.219827910593779</v>
      </c>
      <c r="I49" s="48">
        <v>99.127010009281804</v>
      </c>
      <c r="J49" s="48">
        <v>99.006597596768941</v>
      </c>
      <c r="K49" s="49">
        <v>98.838521937636401</v>
      </c>
      <c r="L49" s="49">
        <v>98.349346511802921</v>
      </c>
      <c r="M49" s="49">
        <v>96.096630961041583</v>
      </c>
      <c r="N49" s="49">
        <v>84.533276471916324</v>
      </c>
      <c r="O49" s="49">
        <v>55.586634222211075</v>
      </c>
      <c r="P49" s="49">
        <v>28.695783056970122</v>
      </c>
      <c r="Q49" s="49">
        <v>13.916413716980649</v>
      </c>
      <c r="R49" s="49">
        <v>4.8139879085869097</v>
      </c>
      <c r="S49" s="49">
        <v>2.6064270125178846</v>
      </c>
      <c r="T49" s="50">
        <v>1.6205503850688701</v>
      </c>
      <c r="U49" s="61">
        <v>0.99340240323105899</v>
      </c>
      <c r="V49" s="49">
        <v>97.386047211700074</v>
      </c>
      <c r="W49" s="62" t="s">
        <v>96</v>
      </c>
      <c r="X49" s="62" t="s">
        <v>96</v>
      </c>
      <c r="Y49" s="63">
        <v>2.4309215357896368</v>
      </c>
      <c r="Z49" s="64">
        <v>0.15386342296478012</v>
      </c>
      <c r="AA49" s="64">
        <v>0.18438794687408724</v>
      </c>
      <c r="AB49" s="64">
        <v>0.18853226316502456</v>
      </c>
      <c r="AC49" s="64">
        <v>0.33005788342509962</v>
      </c>
      <c r="AD49" s="64">
        <v>0.37402990845539374</v>
      </c>
      <c r="AE49" s="64">
        <v>0.42100872816879675</v>
      </c>
      <c r="AF49" s="65">
        <v>0.49685512689111588</v>
      </c>
      <c r="AG49" s="65">
        <v>0.59015523546777482</v>
      </c>
      <c r="AH49" s="66">
        <v>0.33141025541690056</v>
      </c>
      <c r="AI49" s="67">
        <v>2.3035238091014993</v>
      </c>
      <c r="AJ49" s="65" t="s">
        <v>96</v>
      </c>
      <c r="AK49" s="68">
        <v>35.688762550841425</v>
      </c>
      <c r="AL49" s="69">
        <v>1.8460100845395475</v>
      </c>
      <c r="AM49" s="87">
        <f>VLOOKUP($A49,Coordinaten_Meetronde6!$A$2:$D$155,3,FALSE)</f>
        <v>192741</v>
      </c>
      <c r="AN49" s="87">
        <f>VLOOKUP($A49,Coordinaten_Meetronde6!$A$2:$D$155,4,FALSE)</f>
        <v>431801</v>
      </c>
    </row>
    <row r="50" spans="1:40" ht="12.75" x14ac:dyDescent="0.2">
      <c r="A50" s="70" t="s">
        <v>263</v>
      </c>
      <c r="B50" s="70" t="s">
        <v>96</v>
      </c>
      <c r="C50" s="47" t="s">
        <v>96</v>
      </c>
      <c r="D50" s="48" t="s">
        <v>96</v>
      </c>
      <c r="E50" s="48" t="s">
        <v>96</v>
      </c>
      <c r="F50" s="48" t="s">
        <v>96</v>
      </c>
      <c r="G50" s="48" t="s">
        <v>96</v>
      </c>
      <c r="H50" s="48">
        <v>81.705452692373015</v>
      </c>
      <c r="I50" s="48">
        <v>76.9078053337863</v>
      </c>
      <c r="J50" s="48">
        <v>73.831110922371309</v>
      </c>
      <c r="K50" s="49">
        <v>70.981612026499064</v>
      </c>
      <c r="L50" s="49">
        <v>67.277475794122637</v>
      </c>
      <c r="M50" s="49">
        <v>59.587863088160354</v>
      </c>
      <c r="N50" s="49">
        <v>44.856251061661283</v>
      </c>
      <c r="O50" s="49">
        <v>29.255138440631896</v>
      </c>
      <c r="P50" s="49">
        <v>18.636402242228638</v>
      </c>
      <c r="Q50" s="49">
        <v>10.042254119245788</v>
      </c>
      <c r="R50" s="49">
        <v>2.4715474774927779</v>
      </c>
      <c r="S50" s="49">
        <v>0.8599456429420661</v>
      </c>
      <c r="T50" s="50">
        <v>0.33548496687615242</v>
      </c>
      <c r="U50" s="61">
        <v>26.168889077628695</v>
      </c>
      <c r="V50" s="49">
        <v>73.495625955495157</v>
      </c>
      <c r="W50" s="62" t="s">
        <v>96</v>
      </c>
      <c r="X50" s="62" t="s">
        <v>96</v>
      </c>
      <c r="Y50" s="63">
        <v>4.0257031724030323</v>
      </c>
      <c r="Z50" s="64">
        <v>0.17963404195375426</v>
      </c>
      <c r="AA50" s="64">
        <v>0.2175573529970832</v>
      </c>
      <c r="AB50" s="64">
        <v>0.2260342789837784</v>
      </c>
      <c r="AC50" s="64">
        <v>0.56512382296923669</v>
      </c>
      <c r="AD50" s="64">
        <v>0.72315333256480796</v>
      </c>
      <c r="AE50" s="64">
        <v>1.2805704559304036</v>
      </c>
      <c r="AF50" s="65" t="s">
        <v>96</v>
      </c>
      <c r="AG50" s="65" t="s">
        <v>96</v>
      </c>
      <c r="AH50" s="66">
        <v>0.42156286626702139</v>
      </c>
      <c r="AI50" s="67">
        <v>3.0829639105079418</v>
      </c>
      <c r="AJ50" s="65" t="s">
        <v>96</v>
      </c>
      <c r="AK50" s="68">
        <v>30.700186438888274</v>
      </c>
      <c r="AL50" s="69">
        <v>2.9292721250212335</v>
      </c>
      <c r="AM50" s="87">
        <f>VLOOKUP($A50,Coordinaten_Meetronde6!$A$2:$D$155,3,FALSE)</f>
        <v>192712</v>
      </c>
      <c r="AN50" s="87">
        <f>VLOOKUP($A50,Coordinaten_Meetronde6!$A$2:$D$155,4,FALSE)</f>
        <v>431878</v>
      </c>
    </row>
    <row r="51" spans="1:40" ht="12.75" x14ac:dyDescent="0.2">
      <c r="A51" s="70" t="s">
        <v>264</v>
      </c>
      <c r="B51" s="70" t="s">
        <v>96</v>
      </c>
      <c r="C51" s="47" t="s">
        <v>96</v>
      </c>
      <c r="D51" s="48" t="s">
        <v>96</v>
      </c>
      <c r="E51" s="48" t="s">
        <v>96</v>
      </c>
      <c r="F51" s="48" t="s">
        <v>96</v>
      </c>
      <c r="G51" s="48" t="s">
        <v>96</v>
      </c>
      <c r="H51" s="48">
        <v>79.11865737560116</v>
      </c>
      <c r="I51" s="48">
        <v>74.334085778781045</v>
      </c>
      <c r="J51" s="48">
        <v>69.498478751594874</v>
      </c>
      <c r="K51" s="49">
        <v>64.777701442732365</v>
      </c>
      <c r="L51" s="49">
        <v>59.157915398959673</v>
      </c>
      <c r="M51" s="49">
        <v>49.894984787515959</v>
      </c>
      <c r="N51" s="49">
        <v>36.087937972323111</v>
      </c>
      <c r="O51" s="49">
        <v>22.468348218667209</v>
      </c>
      <c r="P51" s="49">
        <v>12.335852389832189</v>
      </c>
      <c r="Q51" s="49">
        <v>5.5255667877122567</v>
      </c>
      <c r="R51" s="49">
        <v>1.7734812052213333</v>
      </c>
      <c r="S51" s="49">
        <v>0.87054666797527913</v>
      </c>
      <c r="T51" s="50">
        <v>0.48385513789381335</v>
      </c>
      <c r="U51" s="61">
        <v>30.501521248405126</v>
      </c>
      <c r="V51" s="49">
        <v>69.014623613701062</v>
      </c>
      <c r="W51" s="62" t="s">
        <v>96</v>
      </c>
      <c r="X51" s="62" t="s">
        <v>96</v>
      </c>
      <c r="Y51" s="63">
        <v>4.7085761575166671</v>
      </c>
      <c r="Z51" s="64">
        <v>0.22336063627042232</v>
      </c>
      <c r="AA51" s="64">
        <v>0.27414563831201533</v>
      </c>
      <c r="AB51" s="64">
        <v>0.28379911565429256</v>
      </c>
      <c r="AC51" s="64">
        <v>0.71276219202174218</v>
      </c>
      <c r="AD51" s="64">
        <v>1.051710566470663</v>
      </c>
      <c r="AE51" s="64">
        <v>2.0710260042988646</v>
      </c>
      <c r="AF51" s="65" t="s">
        <v>96</v>
      </c>
      <c r="AG51" s="65" t="s">
        <v>96</v>
      </c>
      <c r="AH51" s="66">
        <v>0.48639824347069388</v>
      </c>
      <c r="AI51" s="67">
        <v>2.9428100092418856</v>
      </c>
      <c r="AJ51" s="65" t="s">
        <v>96</v>
      </c>
      <c r="AK51" s="68">
        <v>26.043236713164756</v>
      </c>
      <c r="AL51" s="69">
        <v>3.2114633428206885</v>
      </c>
      <c r="AM51" s="87">
        <f>VLOOKUP($A51,Coordinaten_Meetronde6!$A$2:$D$155,3,FALSE)</f>
        <v>192772</v>
      </c>
      <c r="AN51" s="87">
        <f>VLOOKUP($A51,Coordinaten_Meetronde6!$A$2:$D$155,4,FALSE)</f>
        <v>431847</v>
      </c>
    </row>
    <row r="52" spans="1:40" ht="12.75" x14ac:dyDescent="0.2">
      <c r="A52" s="70" t="s">
        <v>265</v>
      </c>
      <c r="B52" s="70" t="s">
        <v>96</v>
      </c>
      <c r="C52" s="47" t="s">
        <v>96</v>
      </c>
      <c r="D52" s="48" t="s">
        <v>96</v>
      </c>
      <c r="E52" s="48" t="s">
        <v>96</v>
      </c>
      <c r="F52" s="48" t="s">
        <v>96</v>
      </c>
      <c r="G52" s="48" t="s">
        <v>96</v>
      </c>
      <c r="H52" s="48">
        <v>91.390869049935446</v>
      </c>
      <c r="I52" s="48">
        <v>87.984009339677698</v>
      </c>
      <c r="J52" s="48">
        <v>85.063591176834777</v>
      </c>
      <c r="K52" s="49">
        <v>82.330674119540802</v>
      </c>
      <c r="L52" s="49">
        <v>79.247519148108196</v>
      </c>
      <c r="M52" s="49">
        <v>74.551147117612729</v>
      </c>
      <c r="N52" s="49">
        <v>65.123025489537085</v>
      </c>
      <c r="O52" s="49">
        <v>48.276228043797438</v>
      </c>
      <c r="P52" s="49">
        <v>28.730122229494288</v>
      </c>
      <c r="Q52" s="49">
        <v>14.964710876833005</v>
      </c>
      <c r="R52" s="49">
        <v>7.2240991986981111</v>
      </c>
      <c r="S52" s="49">
        <v>4.6326924097429911</v>
      </c>
      <c r="T52" s="50">
        <v>3.2211274830629959</v>
      </c>
      <c r="U52" s="61">
        <v>14.936408823165223</v>
      </c>
      <c r="V52" s="49">
        <v>81.842463693771776</v>
      </c>
      <c r="W52" s="62" t="s">
        <v>96</v>
      </c>
      <c r="X52" s="62" t="s">
        <v>96</v>
      </c>
      <c r="Y52" s="63">
        <v>3.1625486747533333</v>
      </c>
      <c r="Z52" s="64">
        <v>0.14246271136165575</v>
      </c>
      <c r="AA52" s="64">
        <v>0.18015165188536378</v>
      </c>
      <c r="AB52" s="64">
        <v>0.18450258304508832</v>
      </c>
      <c r="AC52" s="64">
        <v>0.36766108650404788</v>
      </c>
      <c r="AD52" s="64">
        <v>0.45054525901857106</v>
      </c>
      <c r="AE52" s="64">
        <v>0.59943990470098862</v>
      </c>
      <c r="AF52" s="65">
        <v>1.7407867070527507</v>
      </c>
      <c r="AG52" s="65">
        <v>3.4579636341557798</v>
      </c>
      <c r="AH52" s="66">
        <v>0.32962519661471112</v>
      </c>
      <c r="AI52" s="67">
        <v>2.5324226081923213</v>
      </c>
      <c r="AJ52" s="65" t="s">
        <v>96</v>
      </c>
      <c r="AK52" s="68">
        <v>35.722376445914151</v>
      </c>
      <c r="AL52" s="69">
        <v>2.3461164275732758</v>
      </c>
      <c r="AM52" s="87">
        <f>VLOOKUP($A52,Coordinaten_Meetronde6!$A$2:$D$155,3,FALSE)</f>
        <v>192825</v>
      </c>
      <c r="AN52" s="87">
        <f>VLOOKUP($A52,Coordinaten_Meetronde6!$A$2:$D$155,4,FALSE)</f>
        <v>431816</v>
      </c>
    </row>
    <row r="53" spans="1:40" ht="12.75" x14ac:dyDescent="0.2">
      <c r="A53" s="70" t="s">
        <v>266</v>
      </c>
      <c r="B53" s="70" t="s">
        <v>96</v>
      </c>
      <c r="C53" s="47" t="s">
        <v>96</v>
      </c>
      <c r="D53" s="48" t="s">
        <v>96</v>
      </c>
      <c r="E53" s="48" t="s">
        <v>96</v>
      </c>
      <c r="F53" s="48" t="s">
        <v>96</v>
      </c>
      <c r="G53" s="48" t="s">
        <v>96</v>
      </c>
      <c r="H53" s="48">
        <v>81.628510357992667</v>
      </c>
      <c r="I53" s="48">
        <v>77.178808125075605</v>
      </c>
      <c r="J53" s="48">
        <v>72.839340207294285</v>
      </c>
      <c r="K53" s="49">
        <v>68.276715017408947</v>
      </c>
      <c r="L53" s="49">
        <v>62.372457553067051</v>
      </c>
      <c r="M53" s="49">
        <v>53.466331482651519</v>
      </c>
      <c r="N53" s="49">
        <v>39.075376073776319</v>
      </c>
      <c r="O53" s="49">
        <v>23.750117628080162</v>
      </c>
      <c r="P53" s="49">
        <v>13.245593988196852</v>
      </c>
      <c r="Q53" s="49">
        <v>5.9109790689233215</v>
      </c>
      <c r="R53" s="49">
        <v>1.9922835979404918</v>
      </c>
      <c r="S53" s="49">
        <v>1.2771048704746797</v>
      </c>
      <c r="T53" s="50">
        <v>0.88187452108566633</v>
      </c>
      <c r="U53" s="61">
        <v>27.160659792705715</v>
      </c>
      <c r="V53" s="49">
        <v>71.957465686208621</v>
      </c>
      <c r="W53" s="62" t="s">
        <v>96</v>
      </c>
      <c r="X53" s="62" t="s">
        <v>96</v>
      </c>
      <c r="Y53" s="63">
        <v>4.2224873182073539</v>
      </c>
      <c r="Z53" s="64">
        <v>0.21617681570183886</v>
      </c>
      <c r="AA53" s="64">
        <v>0.26507840269993799</v>
      </c>
      <c r="AB53" s="64">
        <v>0.27407646930081675</v>
      </c>
      <c r="AC53" s="64">
        <v>0.65249448474781158</v>
      </c>
      <c r="AD53" s="64">
        <v>0.91280386279146297</v>
      </c>
      <c r="AE53" s="64">
        <v>1.6018943741077165</v>
      </c>
      <c r="AF53" s="65" t="s">
        <v>96</v>
      </c>
      <c r="AG53" s="65" t="s">
        <v>96</v>
      </c>
      <c r="AH53" s="66">
        <v>0.47585454993724419</v>
      </c>
      <c r="AI53" s="67">
        <v>2.8461869005202134</v>
      </c>
      <c r="AJ53" s="65" t="s">
        <v>96</v>
      </c>
      <c r="AK53" s="68">
        <v>26.085090336221537</v>
      </c>
      <c r="AL53" s="69">
        <v>3.1047494857972504</v>
      </c>
      <c r="AM53" s="87">
        <f>VLOOKUP($A53,Coordinaten_Meetronde6!$A$2:$D$155,3,FALSE)</f>
        <v>192814</v>
      </c>
      <c r="AN53" s="87">
        <f>VLOOKUP($A53,Coordinaten_Meetronde6!$A$2:$D$155,4,FALSE)</f>
        <v>431791</v>
      </c>
    </row>
    <row r="54" spans="1:40" ht="12.75" x14ac:dyDescent="0.2">
      <c r="A54" s="70" t="s">
        <v>267</v>
      </c>
      <c r="B54" s="70" t="s">
        <v>96</v>
      </c>
      <c r="C54" s="47" t="s">
        <v>96</v>
      </c>
      <c r="D54" s="48" t="s">
        <v>96</v>
      </c>
      <c r="E54" s="48" t="s">
        <v>96</v>
      </c>
      <c r="F54" s="48" t="s">
        <v>96</v>
      </c>
      <c r="G54" s="48" t="s">
        <v>96</v>
      </c>
      <c r="H54" s="48">
        <v>99.245532395296962</v>
      </c>
      <c r="I54" s="48">
        <v>99.011482225954794</v>
      </c>
      <c r="J54" s="48">
        <v>98.959165129278304</v>
      </c>
      <c r="K54" s="49">
        <v>98.590191921138853</v>
      </c>
      <c r="L54" s="49">
        <v>98.212958118787341</v>
      </c>
      <c r="M54" s="49">
        <v>97.794421345375454</v>
      </c>
      <c r="N54" s="49">
        <v>97.207919156317985</v>
      </c>
      <c r="O54" s="49">
        <v>96.370845609494168</v>
      </c>
      <c r="P54" s="49">
        <v>95.423630806509351</v>
      </c>
      <c r="Q54" s="49">
        <v>94.297436462262866</v>
      </c>
      <c r="R54" s="49">
        <v>92.774733595836679</v>
      </c>
      <c r="S54" s="49">
        <v>89.181375113583186</v>
      </c>
      <c r="T54" s="50">
        <v>86.381033675689082</v>
      </c>
      <c r="U54" s="61">
        <v>1.0408348707216959</v>
      </c>
      <c r="V54" s="49">
        <v>12.578131453589222</v>
      </c>
      <c r="W54" s="62" t="s">
        <v>96</v>
      </c>
      <c r="X54" s="62" t="s">
        <v>96</v>
      </c>
      <c r="Y54" s="63" t="s">
        <v>96</v>
      </c>
      <c r="Z54" s="64" t="s">
        <v>96</v>
      </c>
      <c r="AA54" s="64" t="s">
        <v>96</v>
      </c>
      <c r="AB54" s="64" t="s">
        <v>96</v>
      </c>
      <c r="AC54" s="64" t="s">
        <v>96</v>
      </c>
      <c r="AD54" s="64" t="s">
        <v>96</v>
      </c>
      <c r="AE54" s="64" t="s">
        <v>96</v>
      </c>
      <c r="AF54" s="65" t="s">
        <v>96</v>
      </c>
      <c r="AG54" s="65">
        <v>9.6993909033123368E-2</v>
      </c>
      <c r="AH54" s="66">
        <v>0.12380999618703352</v>
      </c>
      <c r="AI54" s="67">
        <v>2.2280488782106387</v>
      </c>
      <c r="AJ54" s="65" t="s">
        <v>96</v>
      </c>
      <c r="AK54" s="68">
        <v>74.878068807273465</v>
      </c>
      <c r="AL54" s="69">
        <v>0.17421593193270341</v>
      </c>
      <c r="AM54" s="87">
        <f>VLOOKUP($A54,Coordinaten_Meetronde6!$A$2:$D$155,3,FALSE)</f>
        <v>192756</v>
      </c>
      <c r="AN54" s="87">
        <f>VLOOKUP($A54,Coordinaten_Meetronde6!$A$2:$D$155,4,FALSE)</f>
        <v>431825</v>
      </c>
    </row>
    <row r="55" spans="1:40" ht="12.75" x14ac:dyDescent="0.2">
      <c r="A55" s="70" t="s">
        <v>268</v>
      </c>
      <c r="B55" s="70" t="s">
        <v>96</v>
      </c>
      <c r="C55" s="47" t="s">
        <v>96</v>
      </c>
      <c r="D55" s="48" t="s">
        <v>96</v>
      </c>
      <c r="E55" s="48" t="s">
        <v>96</v>
      </c>
      <c r="F55" s="48" t="s">
        <v>96</v>
      </c>
      <c r="G55" s="48" t="s">
        <v>96</v>
      </c>
      <c r="H55" s="48">
        <v>79.085125448028677</v>
      </c>
      <c r="I55" s="48">
        <v>74.827060931899652</v>
      </c>
      <c r="J55" s="48">
        <v>72.067204301075265</v>
      </c>
      <c r="K55" s="49">
        <v>69.603046594982075</v>
      </c>
      <c r="L55" s="49">
        <v>66.688172043010752</v>
      </c>
      <c r="M55" s="49">
        <v>61.596774193548399</v>
      </c>
      <c r="N55" s="49">
        <v>52.332437275985669</v>
      </c>
      <c r="O55" s="49">
        <v>39.144265232974909</v>
      </c>
      <c r="P55" s="49">
        <v>23.043906810035839</v>
      </c>
      <c r="Q55" s="49">
        <v>10.534946236559135</v>
      </c>
      <c r="R55" s="49">
        <v>2.7383512544802819</v>
      </c>
      <c r="S55" s="49">
        <v>0.93189964157705896</v>
      </c>
      <c r="T55" s="50">
        <v>0.39695340501791665</v>
      </c>
      <c r="U55" s="61">
        <v>27.932795698924735</v>
      </c>
      <c r="V55" s="49">
        <v>71.670250896057354</v>
      </c>
      <c r="W55" s="62" t="s">
        <v>96</v>
      </c>
      <c r="X55" s="62" t="s">
        <v>96</v>
      </c>
      <c r="Y55" s="63">
        <v>3.8071813254548159</v>
      </c>
      <c r="Z55" s="64">
        <v>0.17555241595536514</v>
      </c>
      <c r="AA55" s="64">
        <v>0.20239391240205873</v>
      </c>
      <c r="AB55" s="64">
        <v>0.20777948723355907</v>
      </c>
      <c r="AC55" s="64">
        <v>0.4706128847396403</v>
      </c>
      <c r="AD55" s="64">
        <v>0.66835987966374222</v>
      </c>
      <c r="AE55" s="64">
        <v>1.4827957522227155</v>
      </c>
      <c r="AF55" s="65" t="s">
        <v>96</v>
      </c>
      <c r="AG55" s="65" t="s">
        <v>96</v>
      </c>
      <c r="AH55" s="66">
        <v>0.33318303253380133</v>
      </c>
      <c r="AI55" s="67">
        <v>2.5309830214491416</v>
      </c>
      <c r="AJ55" s="65" t="s">
        <v>96</v>
      </c>
      <c r="AK55" s="68">
        <v>34.489409297886027</v>
      </c>
      <c r="AL55" s="69">
        <v>2.8312992831541219</v>
      </c>
      <c r="AM55" s="87">
        <f>VLOOKUP($A55,Coordinaten_Meetronde6!$A$2:$D$155,3,FALSE)</f>
        <v>192698</v>
      </c>
      <c r="AN55" s="87">
        <f>VLOOKUP($A55,Coordinaten_Meetronde6!$A$2:$D$155,4,FALSE)</f>
        <v>431857</v>
      </c>
    </row>
    <row r="56" spans="1:40" ht="12.75" x14ac:dyDescent="0.2">
      <c r="A56" s="70" t="s">
        <v>269</v>
      </c>
      <c r="B56" s="70" t="s">
        <v>96</v>
      </c>
      <c r="C56" s="47" t="s">
        <v>96</v>
      </c>
      <c r="D56" s="48" t="s">
        <v>96</v>
      </c>
      <c r="E56" s="48" t="s">
        <v>96</v>
      </c>
      <c r="F56" s="48" t="s">
        <v>96</v>
      </c>
      <c r="G56" s="48" t="s">
        <v>96</v>
      </c>
      <c r="H56" s="48">
        <v>91.396637020958721</v>
      </c>
      <c r="I56" s="48">
        <v>87.966003749171932</v>
      </c>
      <c r="J56" s="48">
        <v>85.035729890484717</v>
      </c>
      <c r="K56" s="49">
        <v>82.319694428392225</v>
      </c>
      <c r="L56" s="49">
        <v>79.066653511677416</v>
      </c>
      <c r="M56" s="49">
        <v>74.233604420076404</v>
      </c>
      <c r="N56" s="49">
        <v>66.299736430393679</v>
      </c>
      <c r="O56" s="49">
        <v>53.10293309278498</v>
      </c>
      <c r="P56" s="49">
        <v>33.951148007723873</v>
      </c>
      <c r="Q56" s="49">
        <v>21.903057125540901</v>
      </c>
      <c r="R56" s="49">
        <v>17.707085371182142</v>
      </c>
      <c r="S56" s="49">
        <v>15.683096308616076</v>
      </c>
      <c r="T56" s="50">
        <v>14.246853373550053</v>
      </c>
      <c r="U56" s="61">
        <v>14.964270109515281</v>
      </c>
      <c r="V56" s="49">
        <v>70.788876516934664</v>
      </c>
      <c r="W56" s="62" t="s">
        <v>96</v>
      </c>
      <c r="X56" s="62" t="s">
        <v>96</v>
      </c>
      <c r="Y56" s="63" t="s">
        <v>96</v>
      </c>
      <c r="Z56" s="64" t="s">
        <v>96</v>
      </c>
      <c r="AA56" s="64">
        <v>7.5957221488405502E-2</v>
      </c>
      <c r="AB56" s="64">
        <v>9.4750280626824904E-2</v>
      </c>
      <c r="AC56" s="64">
        <v>0.33539370464542184</v>
      </c>
      <c r="AD56" s="64">
        <v>0.42458578055286206</v>
      </c>
      <c r="AE56" s="64">
        <v>0.58883757217080102</v>
      </c>
      <c r="AF56" s="65">
        <v>1.7456607913083844</v>
      </c>
      <c r="AG56" s="65">
        <v>3.4593795971999546</v>
      </c>
      <c r="AH56" s="66">
        <v>0.33319815062382291</v>
      </c>
      <c r="AI56" s="67">
        <v>2.2777956960766117</v>
      </c>
      <c r="AJ56" s="65" t="s">
        <v>96</v>
      </c>
      <c r="AK56" s="68">
        <v>34.350285081006618</v>
      </c>
      <c r="AL56" s="69">
        <v>2.1793964678853821</v>
      </c>
      <c r="AM56" s="87">
        <f>VLOOKUP($A56,Coordinaten_Meetronde6!$A$2:$D$155,3,FALSE)</f>
        <v>178185.99</v>
      </c>
      <c r="AN56" s="87">
        <f>VLOOKUP($A56,Coordinaten_Meetronde6!$A$2:$D$155,4,FALSE)</f>
        <v>433095.07</v>
      </c>
    </row>
    <row r="57" spans="1:40" ht="12.75" x14ac:dyDescent="0.2">
      <c r="A57" s="70" t="s">
        <v>270</v>
      </c>
      <c r="B57" s="70" t="s">
        <v>96</v>
      </c>
      <c r="C57" s="47" t="s">
        <v>96</v>
      </c>
      <c r="D57" s="48" t="s">
        <v>96</v>
      </c>
      <c r="E57" s="48" t="s">
        <v>96</v>
      </c>
      <c r="F57" s="48" t="s">
        <v>96</v>
      </c>
      <c r="G57" s="48" t="s">
        <v>96</v>
      </c>
      <c r="H57" s="48">
        <v>93.031342438164771</v>
      </c>
      <c r="I57" s="48">
        <v>89.204795770658933</v>
      </c>
      <c r="J57" s="48">
        <v>85.43174523255081</v>
      </c>
      <c r="K57" s="49">
        <v>81.635093460884875</v>
      </c>
      <c r="L57" s="49">
        <v>77.423059978601543</v>
      </c>
      <c r="M57" s="49">
        <v>71.077474982692408</v>
      </c>
      <c r="N57" s="49">
        <v>59.758323368368039</v>
      </c>
      <c r="O57" s="49">
        <v>40.271571527471814</v>
      </c>
      <c r="P57" s="49">
        <v>21.126250865378534</v>
      </c>
      <c r="Q57" s="49">
        <v>11.065831707470549</v>
      </c>
      <c r="R57" s="49">
        <v>7.0473283403612337</v>
      </c>
      <c r="S57" s="49">
        <v>5.2740889923846481</v>
      </c>
      <c r="T57" s="50">
        <v>4.0452514318081576</v>
      </c>
      <c r="U57" s="61">
        <v>14.56825476744919</v>
      </c>
      <c r="V57" s="49">
        <v>81.386493800742656</v>
      </c>
      <c r="W57" s="62" t="s">
        <v>96</v>
      </c>
      <c r="X57" s="62" t="s">
        <v>96</v>
      </c>
      <c r="Y57" s="63">
        <v>3.082844864343699</v>
      </c>
      <c r="Z57" s="64">
        <v>0.16340670069624744</v>
      </c>
      <c r="AA57" s="64">
        <v>0.20467425544083612</v>
      </c>
      <c r="AB57" s="64">
        <v>0.21146782025015817</v>
      </c>
      <c r="AC57" s="64">
        <v>0.42119682168994976</v>
      </c>
      <c r="AD57" s="64">
        <v>0.50375750804077435</v>
      </c>
      <c r="AE57" s="64">
        <v>0.68669194762925745</v>
      </c>
      <c r="AF57" s="65">
        <v>1.7482974748851579</v>
      </c>
      <c r="AG57" s="65">
        <v>3.0154254428637044</v>
      </c>
      <c r="AH57" s="66">
        <v>0.38399382367876322</v>
      </c>
      <c r="AI57" s="67">
        <v>2.3731124946814384</v>
      </c>
      <c r="AJ57" s="65" t="s">
        <v>96</v>
      </c>
      <c r="AK57" s="68">
        <v>30.886625972460575</v>
      </c>
      <c r="AL57" s="69">
        <v>2.4921329221473987</v>
      </c>
      <c r="AM57" s="87">
        <f>VLOOKUP($A57,Coordinaten_Meetronde6!$A$2:$D$155,3,FALSE)</f>
        <v>178192.13</v>
      </c>
      <c r="AN57" s="87">
        <f>VLOOKUP($A57,Coordinaten_Meetronde6!$A$2:$D$155,4,FALSE)</f>
        <v>433109.53</v>
      </c>
    </row>
    <row r="58" spans="1:40" ht="12.75" x14ac:dyDescent="0.2">
      <c r="A58" s="70" t="s">
        <v>271</v>
      </c>
      <c r="B58" s="70" t="s">
        <v>96</v>
      </c>
      <c r="C58" s="47" t="s">
        <v>96</v>
      </c>
      <c r="D58" s="48" t="s">
        <v>96</v>
      </c>
      <c r="E58" s="48" t="s">
        <v>96</v>
      </c>
      <c r="F58" s="48" t="s">
        <v>96</v>
      </c>
      <c r="G58" s="48" t="s">
        <v>96</v>
      </c>
      <c r="H58" s="48">
        <v>90.988996242619436</v>
      </c>
      <c r="I58" s="48">
        <v>85.595813204508858</v>
      </c>
      <c r="J58" s="48">
        <v>80.951422436929704</v>
      </c>
      <c r="K58" s="49">
        <v>76.516371443907687</v>
      </c>
      <c r="L58" s="49">
        <v>71.649221685453583</v>
      </c>
      <c r="M58" s="49">
        <v>64.685990338164274</v>
      </c>
      <c r="N58" s="49">
        <v>53.341384863124006</v>
      </c>
      <c r="O58" s="49">
        <v>36.511003757380593</v>
      </c>
      <c r="P58" s="49">
        <v>15.226784755770295</v>
      </c>
      <c r="Q58" s="49">
        <v>5.2630166398282681</v>
      </c>
      <c r="R58" s="49">
        <v>2.4221685453569752</v>
      </c>
      <c r="S58" s="49">
        <v>1.811594202898581</v>
      </c>
      <c r="T58" s="50">
        <v>1.659957058507799</v>
      </c>
      <c r="U58" s="61">
        <v>19.048577563070296</v>
      </c>
      <c r="V58" s="49">
        <v>79.291465378421904</v>
      </c>
      <c r="W58" s="62" t="s">
        <v>96</v>
      </c>
      <c r="X58" s="62" t="s">
        <v>96</v>
      </c>
      <c r="Y58" s="63">
        <v>2.9191383406551963</v>
      </c>
      <c r="Z58" s="64">
        <v>0.21042610408008933</v>
      </c>
      <c r="AA58" s="64">
        <v>0.24813770535641458</v>
      </c>
      <c r="AB58" s="64">
        <v>0.25320504521732762</v>
      </c>
      <c r="AC58" s="64">
        <v>0.46713229015203112</v>
      </c>
      <c r="AD58" s="64">
        <v>0.61426290829488961</v>
      </c>
      <c r="AE58" s="64">
        <v>0.92208500558552187</v>
      </c>
      <c r="AF58" s="65">
        <v>2.4942984761682943</v>
      </c>
      <c r="AG58" s="65">
        <v>3.7467458293846136</v>
      </c>
      <c r="AH58" s="66">
        <v>0.39138329954531492</v>
      </c>
      <c r="AI58" s="67">
        <v>2.2154475335316706</v>
      </c>
      <c r="AJ58" s="65" t="s">
        <v>96</v>
      </c>
      <c r="AK58" s="68">
        <v>27.774761189434209</v>
      </c>
      <c r="AL58" s="69">
        <v>2.7640901771336543</v>
      </c>
      <c r="AM58" s="87">
        <f>VLOOKUP($A58,Coordinaten_Meetronde6!$A$2:$D$155,3,FALSE)</f>
        <v>178197.25</v>
      </c>
      <c r="AN58" s="87">
        <f>VLOOKUP($A58,Coordinaten_Meetronde6!$A$2:$D$155,4,FALSE)</f>
        <v>433121.57</v>
      </c>
    </row>
    <row r="59" spans="1:40" ht="12.75" x14ac:dyDescent="0.2">
      <c r="A59" s="70" t="s">
        <v>272</v>
      </c>
      <c r="B59" s="70" t="s">
        <v>96</v>
      </c>
      <c r="C59" s="47" t="s">
        <v>96</v>
      </c>
      <c r="D59" s="48" t="s">
        <v>96</v>
      </c>
      <c r="E59" s="48" t="s">
        <v>96</v>
      </c>
      <c r="F59" s="48" t="s">
        <v>96</v>
      </c>
      <c r="G59" s="48" t="s">
        <v>96</v>
      </c>
      <c r="H59" s="48">
        <v>92.609796082717367</v>
      </c>
      <c r="I59" s="48">
        <v>87.125025166096236</v>
      </c>
      <c r="J59" s="48">
        <v>82.23561218326671</v>
      </c>
      <c r="K59" s="49">
        <v>77.628059478270856</v>
      </c>
      <c r="L59" s="49">
        <v>72.767407748281528</v>
      </c>
      <c r="M59" s="49">
        <v>65.866145129281847</v>
      </c>
      <c r="N59" s="49">
        <v>54.086974028588699</v>
      </c>
      <c r="O59" s="49">
        <v>33.849118467600462</v>
      </c>
      <c r="P59" s="49">
        <v>16.966263050418487</v>
      </c>
      <c r="Q59" s="49">
        <v>7.1773706462653628</v>
      </c>
      <c r="R59" s="49">
        <v>2.6043314446777486</v>
      </c>
      <c r="S59" s="49">
        <v>1.3589691966982311</v>
      </c>
      <c r="T59" s="50">
        <v>0.78805832782077889</v>
      </c>
      <c r="U59" s="61">
        <v>17.76438781673329</v>
      </c>
      <c r="V59" s="49">
        <v>81.447553855445932</v>
      </c>
      <c r="W59" s="62" t="s">
        <v>96</v>
      </c>
      <c r="X59" s="62" t="s">
        <v>96</v>
      </c>
      <c r="Y59" s="63">
        <v>3.0130512334816286</v>
      </c>
      <c r="Z59" s="64">
        <v>0.19788401444112358</v>
      </c>
      <c r="AA59" s="64">
        <v>0.23403609883549314</v>
      </c>
      <c r="AB59" s="64">
        <v>0.24202335546937412</v>
      </c>
      <c r="AC59" s="64">
        <v>0.46658639955575371</v>
      </c>
      <c r="AD59" s="64">
        <v>0.59623467379812378</v>
      </c>
      <c r="AE59" s="64">
        <v>0.87167495267920869</v>
      </c>
      <c r="AF59" s="65">
        <v>2.2581957551595426</v>
      </c>
      <c r="AG59" s="65">
        <v>3.3756205810416557</v>
      </c>
      <c r="AH59" s="66">
        <v>0.40415394964923379</v>
      </c>
      <c r="AI59" s="67">
        <v>2.4296910027388785</v>
      </c>
      <c r="AJ59" s="65" t="s">
        <v>96</v>
      </c>
      <c r="AK59" s="68">
        <v>29.056553197838479</v>
      </c>
      <c r="AL59" s="69">
        <v>2.713394115447668</v>
      </c>
      <c r="AM59" s="87">
        <f>VLOOKUP($A59,Coordinaten_Meetronde6!$A$2:$D$155,3,FALSE)</f>
        <v>178203.1</v>
      </c>
      <c r="AN59" s="87">
        <f>VLOOKUP($A59,Coordinaten_Meetronde6!$A$2:$D$155,4,FALSE)</f>
        <v>433135.35999999999</v>
      </c>
    </row>
    <row r="60" spans="1:40" ht="12.75" x14ac:dyDescent="0.2">
      <c r="A60" s="70" t="s">
        <v>273</v>
      </c>
      <c r="B60" s="70" t="s">
        <v>96</v>
      </c>
      <c r="C60" s="47" t="s">
        <v>96</v>
      </c>
      <c r="D60" s="48" t="s">
        <v>96</v>
      </c>
      <c r="E60" s="48" t="s">
        <v>96</v>
      </c>
      <c r="F60" s="48" t="s">
        <v>96</v>
      </c>
      <c r="G60" s="48" t="s">
        <v>96</v>
      </c>
      <c r="H60" s="48">
        <v>94.541808637245467</v>
      </c>
      <c r="I60" s="48">
        <v>90.350348065667845</v>
      </c>
      <c r="J60" s="48">
        <v>86.74578979116059</v>
      </c>
      <c r="K60" s="49">
        <v>83.34012618399386</v>
      </c>
      <c r="L60" s="49">
        <v>79.709483362950152</v>
      </c>
      <c r="M60" s="49">
        <v>74.422471836841154</v>
      </c>
      <c r="N60" s="49">
        <v>65.558616866919891</v>
      </c>
      <c r="O60" s="49">
        <v>49.314465511338618</v>
      </c>
      <c r="P60" s="49">
        <v>17.398392539819678</v>
      </c>
      <c r="Q60" s="49">
        <v>4.5582745072466002</v>
      </c>
      <c r="R60" s="49">
        <v>1.4134563654444903</v>
      </c>
      <c r="S60" s="49">
        <v>0.69613133569178953</v>
      </c>
      <c r="T60" s="50">
        <v>0.35703223071780449</v>
      </c>
      <c r="U60" s="61">
        <v>13.254210208839408</v>
      </c>
      <c r="V60" s="49">
        <v>86.388757560442784</v>
      </c>
      <c r="W60" s="62" t="s">
        <v>96</v>
      </c>
      <c r="X60" s="62" t="s">
        <v>96</v>
      </c>
      <c r="Y60" s="63">
        <v>2.1494923156948276</v>
      </c>
      <c r="Z60" s="64">
        <v>0.2068882950149496</v>
      </c>
      <c r="AA60" s="64">
        <v>0.23512093023679279</v>
      </c>
      <c r="AB60" s="64">
        <v>0.24121391942442821</v>
      </c>
      <c r="AC60" s="64">
        <v>0.36016834259499392</v>
      </c>
      <c r="AD60" s="64">
        <v>0.44470480034183868</v>
      </c>
      <c r="AE60" s="64">
        <v>0.59604168304946381</v>
      </c>
      <c r="AF60" s="65">
        <v>1.5001735201642217</v>
      </c>
      <c r="AG60" s="65">
        <v>2.7099107908573647</v>
      </c>
      <c r="AH60" s="66">
        <v>0.33321902833817907</v>
      </c>
      <c r="AI60" s="67">
        <v>1.8706037419133263</v>
      </c>
      <c r="AJ60" s="65" t="s">
        <v>96</v>
      </c>
      <c r="AK60" s="68">
        <v>30.793723083555516</v>
      </c>
      <c r="AL60" s="69">
        <v>2.4917426107370519</v>
      </c>
      <c r="AM60" s="87">
        <f>VLOOKUP($A60,Coordinaten_Meetronde6!$A$2:$D$155,3,FALSE)</f>
        <v>178150.91</v>
      </c>
      <c r="AN60" s="87">
        <f>VLOOKUP($A60,Coordinaten_Meetronde6!$A$2:$D$155,4,FALSE)</f>
        <v>433108.34</v>
      </c>
    </row>
    <row r="61" spans="1:40" ht="12.75" x14ac:dyDescent="0.2">
      <c r="A61" s="70" t="s">
        <v>274</v>
      </c>
      <c r="B61" s="70" t="s">
        <v>96</v>
      </c>
      <c r="C61" s="47" t="s">
        <v>96</v>
      </c>
      <c r="D61" s="48" t="s">
        <v>96</v>
      </c>
      <c r="E61" s="48" t="s">
        <v>96</v>
      </c>
      <c r="F61" s="48" t="s">
        <v>96</v>
      </c>
      <c r="G61" s="48" t="s">
        <v>96</v>
      </c>
      <c r="H61" s="48">
        <v>90.972184787882043</v>
      </c>
      <c r="I61" s="48">
        <v>84.172012290442552</v>
      </c>
      <c r="J61" s="48">
        <v>78.339442617648629</v>
      </c>
      <c r="K61" s="49">
        <v>72.702280200528278</v>
      </c>
      <c r="L61" s="49">
        <v>66.720122904425637</v>
      </c>
      <c r="M61" s="49">
        <v>58.309525092986902</v>
      </c>
      <c r="N61" s="49">
        <v>45.050132068352099</v>
      </c>
      <c r="O61" s="49">
        <v>25.738504662821406</v>
      </c>
      <c r="P61" s="49">
        <v>11.984529135895649</v>
      </c>
      <c r="Q61" s="49">
        <v>5.1708802759959189</v>
      </c>
      <c r="R61" s="49">
        <v>1.8718667457280065</v>
      </c>
      <c r="S61" s="49">
        <v>0.96625518839955715</v>
      </c>
      <c r="T61" s="50">
        <v>0.57139776831437783</v>
      </c>
      <c r="U61" s="61">
        <v>21.660557382351371</v>
      </c>
      <c r="V61" s="49">
        <v>77.768044849334245</v>
      </c>
      <c r="W61" s="62" t="s">
        <v>96</v>
      </c>
      <c r="X61" s="62" t="s">
        <v>96</v>
      </c>
      <c r="Y61" s="63">
        <v>3.3478614294757714</v>
      </c>
      <c r="Z61" s="64">
        <v>0.22718882716605426</v>
      </c>
      <c r="AA61" s="64">
        <v>0.26997792233353951</v>
      </c>
      <c r="AB61" s="64">
        <v>0.27694948726691637</v>
      </c>
      <c r="AC61" s="64">
        <v>0.56992907249971969</v>
      </c>
      <c r="AD61" s="64">
        <v>0.76059671167707044</v>
      </c>
      <c r="AE61" s="64">
        <v>1.2025927692072471</v>
      </c>
      <c r="AF61" s="65">
        <v>2.7723526308776698</v>
      </c>
      <c r="AG61" s="65">
        <v>3.8011453378308864</v>
      </c>
      <c r="AH61" s="66">
        <v>0.4527709143791564</v>
      </c>
      <c r="AI61" s="67">
        <v>2.5248245774930651</v>
      </c>
      <c r="AJ61" s="65" t="s">
        <v>96</v>
      </c>
      <c r="AK61" s="68">
        <v>25.918470814424602</v>
      </c>
      <c r="AL61" s="69">
        <v>2.9603390652794999</v>
      </c>
      <c r="AM61" s="87">
        <f>VLOOKUP($A61,Coordinaten_Meetronde6!$A$2:$D$155,3,FALSE)</f>
        <v>178158.91</v>
      </c>
      <c r="AN61" s="87">
        <f>VLOOKUP($A61,Coordinaten_Meetronde6!$A$2:$D$155,4,FALSE)</f>
        <v>433125.93</v>
      </c>
    </row>
    <row r="62" spans="1:40" ht="12.75" x14ac:dyDescent="0.2">
      <c r="A62" s="70" t="s">
        <v>275</v>
      </c>
      <c r="B62" s="70" t="s">
        <v>96</v>
      </c>
      <c r="C62" s="47" t="s">
        <v>96</v>
      </c>
      <c r="D62" s="48" t="s">
        <v>96</v>
      </c>
      <c r="E62" s="48" t="s">
        <v>96</v>
      </c>
      <c r="F62" s="48" t="s">
        <v>96</v>
      </c>
      <c r="G62" s="48" t="s">
        <v>96</v>
      </c>
      <c r="H62" s="48">
        <v>91.890653840453766</v>
      </c>
      <c r="I62" s="48">
        <v>85.831884995217123</v>
      </c>
      <c r="J62" s="48">
        <v>80.07760397720385</v>
      </c>
      <c r="K62" s="49">
        <v>74.324670250461452</v>
      </c>
      <c r="L62" s="49">
        <v>67.884617975560147</v>
      </c>
      <c r="M62" s="49">
        <v>59.014052247955497</v>
      </c>
      <c r="N62" s="49">
        <v>45.984398367082996</v>
      </c>
      <c r="O62" s="49">
        <v>28.355092087358386</v>
      </c>
      <c r="P62" s="49">
        <v>11.018148013419047</v>
      </c>
      <c r="Q62" s="49">
        <v>3.1944276033035783</v>
      </c>
      <c r="R62" s="49">
        <v>1.0630128127400151</v>
      </c>
      <c r="S62" s="49">
        <v>0.51870713929647816</v>
      </c>
      <c r="T62" s="50">
        <v>0.28697304070169932</v>
      </c>
      <c r="U62" s="61">
        <v>19.92239602279615</v>
      </c>
      <c r="V62" s="49">
        <v>79.790630936502154</v>
      </c>
      <c r="W62" s="62" t="s">
        <v>96</v>
      </c>
      <c r="X62" s="62" t="s">
        <v>96</v>
      </c>
      <c r="Y62" s="63">
        <v>3.0790511024134717</v>
      </c>
      <c r="Z62" s="64">
        <v>0.23953767193497943</v>
      </c>
      <c r="AA62" s="64">
        <v>0.27096721062960039</v>
      </c>
      <c r="AB62" s="64">
        <v>0.27650359159961901</v>
      </c>
      <c r="AC62" s="64">
        <v>0.55706216505737716</v>
      </c>
      <c r="AD62" s="64">
        <v>0.7375487328409549</v>
      </c>
      <c r="AE62" s="64">
        <v>1.1168608960574651</v>
      </c>
      <c r="AF62" s="65">
        <v>2.5155788028482768</v>
      </c>
      <c r="AG62" s="65">
        <v>3.5786765758358068</v>
      </c>
      <c r="AH62" s="66">
        <v>0.4467006168564171</v>
      </c>
      <c r="AI62" s="67">
        <v>2.3804512912054414</v>
      </c>
      <c r="AJ62" s="65" t="s">
        <v>96</v>
      </c>
      <c r="AK62" s="68">
        <v>25.267946474225866</v>
      </c>
      <c r="AL62" s="69">
        <v>2.9397221885399394</v>
      </c>
      <c r="AM62" s="87">
        <f>VLOOKUP($A62,Coordinaten_Meetronde6!$A$2:$D$155,3,FALSE)</f>
        <v>178163.19</v>
      </c>
      <c r="AN62" s="87">
        <f>VLOOKUP($A62,Coordinaten_Meetronde6!$A$2:$D$155,4,FALSE)</f>
        <v>433135.34</v>
      </c>
    </row>
    <row r="63" spans="1:40" ht="12.75" x14ac:dyDescent="0.2">
      <c r="A63" s="70" t="s">
        <v>276</v>
      </c>
      <c r="B63" s="70" t="s">
        <v>96</v>
      </c>
      <c r="C63" s="47" t="s">
        <v>96</v>
      </c>
      <c r="D63" s="48" t="s">
        <v>96</v>
      </c>
      <c r="E63" s="48" t="s">
        <v>96</v>
      </c>
      <c r="F63" s="48" t="s">
        <v>96</v>
      </c>
      <c r="G63" s="48" t="s">
        <v>96</v>
      </c>
      <c r="H63" s="48">
        <v>90.149951314508286</v>
      </c>
      <c r="I63" s="48">
        <v>84.379097695553398</v>
      </c>
      <c r="J63" s="48">
        <v>78.752353132099969</v>
      </c>
      <c r="K63" s="49">
        <v>73.158065563128844</v>
      </c>
      <c r="L63" s="49">
        <v>67.017202207075627</v>
      </c>
      <c r="M63" s="49">
        <v>58.014930217461867</v>
      </c>
      <c r="N63" s="49">
        <v>43.291139240506325</v>
      </c>
      <c r="O63" s="49">
        <v>23.929892891918207</v>
      </c>
      <c r="P63" s="49">
        <v>10.192794547224926</v>
      </c>
      <c r="Q63" s="49">
        <v>4.0298604349237213</v>
      </c>
      <c r="R63" s="49">
        <v>1.3580006491398944</v>
      </c>
      <c r="S63" s="49">
        <v>0.67640376501136468</v>
      </c>
      <c r="T63" s="50">
        <v>0.37909769555340117</v>
      </c>
      <c r="U63" s="61">
        <v>21.247646867900031</v>
      </c>
      <c r="V63" s="49">
        <v>78.373255436546572</v>
      </c>
      <c r="W63" s="62" t="s">
        <v>96</v>
      </c>
      <c r="X63" s="62" t="s">
        <v>96</v>
      </c>
      <c r="Y63" s="63">
        <v>3.0944257511444349</v>
      </c>
      <c r="Z63" s="64">
        <v>0.2474440146249586</v>
      </c>
      <c r="AA63" s="64">
        <v>0.28263913391673523</v>
      </c>
      <c r="AB63" s="64">
        <v>0.28994672757059559</v>
      </c>
      <c r="AC63" s="64">
        <v>0.58662400500051259</v>
      </c>
      <c r="AD63" s="64">
        <v>0.76569713082203206</v>
      </c>
      <c r="AE63" s="64">
        <v>1.1775481681438085</v>
      </c>
      <c r="AF63" s="65">
        <v>2.7372392858298453</v>
      </c>
      <c r="AG63" s="65">
        <v>3.9630995331736361</v>
      </c>
      <c r="AH63" s="66">
        <v>0.46811195094235114</v>
      </c>
      <c r="AI63" s="67">
        <v>2.450818360446708</v>
      </c>
      <c r="AJ63" s="65" t="s">
        <v>96</v>
      </c>
      <c r="AK63" s="68">
        <v>24.778830210282536</v>
      </c>
      <c r="AL63" s="69">
        <v>2.9938851022395325</v>
      </c>
      <c r="AM63" s="87">
        <f>VLOOKUP($A63,Coordinaten_Meetronde6!$A$2:$D$155,3,FALSE)</f>
        <v>178169.62</v>
      </c>
      <c r="AN63" s="87">
        <f>VLOOKUP($A63,Coordinaten_Meetronde6!$A$2:$D$155,4,FALSE)</f>
        <v>433149.48</v>
      </c>
    </row>
    <row r="64" spans="1:40" ht="12.75" x14ac:dyDescent="0.2">
      <c r="A64" s="70" t="s">
        <v>277</v>
      </c>
      <c r="B64" s="70" t="s">
        <v>96</v>
      </c>
      <c r="C64" s="47" t="s">
        <v>96</v>
      </c>
      <c r="D64" s="48" t="s">
        <v>96</v>
      </c>
      <c r="E64" s="48" t="s">
        <v>96</v>
      </c>
      <c r="F64" s="48" t="s">
        <v>96</v>
      </c>
      <c r="G64" s="48" t="s">
        <v>96</v>
      </c>
      <c r="H64" s="48">
        <v>94.182416328174838</v>
      </c>
      <c r="I64" s="48">
        <v>91.785558427607498</v>
      </c>
      <c r="J64" s="48">
        <v>89.371915807848509</v>
      </c>
      <c r="K64" s="49">
        <v>86.694753096780659</v>
      </c>
      <c r="L64" s="49">
        <v>83.727214743697303</v>
      </c>
      <c r="M64" s="49">
        <v>79.186948202356561</v>
      </c>
      <c r="N64" s="49">
        <v>71.69760649904326</v>
      </c>
      <c r="O64" s="49">
        <v>57.388633388163392</v>
      </c>
      <c r="P64" s="49">
        <v>20.791231662694265</v>
      </c>
      <c r="Q64" s="49">
        <v>4.1273624492262107</v>
      </c>
      <c r="R64" s="49">
        <v>1.1245761858403995</v>
      </c>
      <c r="S64" s="49">
        <v>0.52704018261772345</v>
      </c>
      <c r="T64" s="50">
        <v>0.20980898989557994</v>
      </c>
      <c r="U64" s="61">
        <v>10.628084192151491</v>
      </c>
      <c r="V64" s="49">
        <v>89.162106817952932</v>
      </c>
      <c r="W64" s="62" t="s">
        <v>96</v>
      </c>
      <c r="X64" s="62" t="s">
        <v>96</v>
      </c>
      <c r="Y64" s="63">
        <v>1.8699176021307322</v>
      </c>
      <c r="Z64" s="64">
        <v>0.20209288163778844</v>
      </c>
      <c r="AA64" s="64">
        <v>0.2230275187299397</v>
      </c>
      <c r="AB64" s="64">
        <v>0.2274678066406827</v>
      </c>
      <c r="AC64" s="64">
        <v>0.33073710907695997</v>
      </c>
      <c r="AD64" s="64">
        <v>0.37789703663982321</v>
      </c>
      <c r="AE64" s="64">
        <v>0.48009081754194149</v>
      </c>
      <c r="AF64" s="65">
        <v>1.0314128519993233</v>
      </c>
      <c r="AG64" s="65">
        <v>2.1830103913572758</v>
      </c>
      <c r="AH64" s="66">
        <v>0.31463481119891973</v>
      </c>
      <c r="AI64" s="67">
        <v>1.7252032833808606</v>
      </c>
      <c r="AJ64" s="65" t="s">
        <v>96</v>
      </c>
      <c r="AK64" s="68">
        <v>32.381481989857797</v>
      </c>
      <c r="AL64" s="69">
        <v>2.332874551008763</v>
      </c>
      <c r="AM64" s="87">
        <f>VLOOKUP($A64,Coordinaten_Meetronde6!$A$2:$D$155,3,FALSE)</f>
        <v>178113.46</v>
      </c>
      <c r="AN64" s="87">
        <f>VLOOKUP($A64,Coordinaten_Meetronde6!$A$2:$D$155,4,FALSE)</f>
        <v>433126.37</v>
      </c>
    </row>
    <row r="65" spans="1:40" ht="12.75" x14ac:dyDescent="0.2">
      <c r="A65" s="70" t="s">
        <v>278</v>
      </c>
      <c r="B65" s="70" t="s">
        <v>96</v>
      </c>
      <c r="C65" s="47" t="s">
        <v>96</v>
      </c>
      <c r="D65" s="48" t="s">
        <v>96</v>
      </c>
      <c r="E65" s="48" t="s">
        <v>96</v>
      </c>
      <c r="F65" s="48" t="s">
        <v>96</v>
      </c>
      <c r="G65" s="48" t="s">
        <v>96</v>
      </c>
      <c r="H65" s="48">
        <v>91.650151484088482</v>
      </c>
      <c r="I65" s="48">
        <v>86.516777147543223</v>
      </c>
      <c r="J65" s="48">
        <v>81.870885441581805</v>
      </c>
      <c r="K65" s="49">
        <v>77.096289209321412</v>
      </c>
      <c r="L65" s="49">
        <v>71.665641586368707</v>
      </c>
      <c r="M65" s="49">
        <v>63.455887377844611</v>
      </c>
      <c r="N65" s="49">
        <v>50.537597667372836</v>
      </c>
      <c r="O65" s="49">
        <v>32.236497414519697</v>
      </c>
      <c r="P65" s="49">
        <v>14.209890885897183</v>
      </c>
      <c r="Q65" s="49">
        <v>4.9454429485865363</v>
      </c>
      <c r="R65" s="49">
        <v>1.6253217613157585</v>
      </c>
      <c r="S65" s="49">
        <v>0.83600993188911266</v>
      </c>
      <c r="T65" s="50">
        <v>0.50570628032528542</v>
      </c>
      <c r="U65" s="61">
        <v>18.129114558418195</v>
      </c>
      <c r="V65" s="49">
        <v>81.365179161256521</v>
      </c>
      <c r="W65" s="62" t="s">
        <v>96</v>
      </c>
      <c r="X65" s="62" t="s">
        <v>96</v>
      </c>
      <c r="Y65" s="63">
        <v>3.0019839856536734</v>
      </c>
      <c r="Z65" s="64">
        <v>0.21533268648208334</v>
      </c>
      <c r="AA65" s="64">
        <v>0.2538720159777782</v>
      </c>
      <c r="AB65" s="64">
        <v>0.25885872516027086</v>
      </c>
      <c r="AC65" s="64">
        <v>0.49499486674818954</v>
      </c>
      <c r="AD65" s="64">
        <v>0.64642527640699743</v>
      </c>
      <c r="AE65" s="64">
        <v>0.93287283892725004</v>
      </c>
      <c r="AF65" s="65">
        <v>2.3334441154366452</v>
      </c>
      <c r="AG65" s="65">
        <v>3.5666944190502567</v>
      </c>
      <c r="AH65" s="66">
        <v>0.41974335576146221</v>
      </c>
      <c r="AI65" s="67">
        <v>2.3818378687783661</v>
      </c>
      <c r="AJ65" s="65" t="s">
        <v>96</v>
      </c>
      <c r="AK65" s="68">
        <v>27.229144787783678</v>
      </c>
      <c r="AL65" s="69">
        <v>2.8009066265746374</v>
      </c>
      <c r="AM65" s="87">
        <f>VLOOKUP($A65,Coordinaten_Meetronde6!$A$2:$D$155,3,FALSE)</f>
        <v>178121.14</v>
      </c>
      <c r="AN65" s="87">
        <f>VLOOKUP($A65,Coordinaten_Meetronde6!$A$2:$D$155,4,FALSE)</f>
        <v>433142.37</v>
      </c>
    </row>
    <row r="66" spans="1:40" ht="12.75" x14ac:dyDescent="0.2">
      <c r="A66" s="70" t="s">
        <v>279</v>
      </c>
      <c r="B66" s="70" t="s">
        <v>96</v>
      </c>
      <c r="C66" s="47" t="s">
        <v>96</v>
      </c>
      <c r="D66" s="48" t="s">
        <v>96</v>
      </c>
      <c r="E66" s="48" t="s">
        <v>96</v>
      </c>
      <c r="F66" s="48" t="s">
        <v>96</v>
      </c>
      <c r="G66" s="48" t="s">
        <v>96</v>
      </c>
      <c r="H66" s="48">
        <v>95.260712089113639</v>
      </c>
      <c r="I66" s="48">
        <v>91.99867878539375</v>
      </c>
      <c r="J66" s="48">
        <v>89.044169571060834</v>
      </c>
      <c r="K66" s="49">
        <v>85.837946194674132</v>
      </c>
      <c r="L66" s="49">
        <v>82.206883983689821</v>
      </c>
      <c r="M66" s="49">
        <v>76.443654752955652</v>
      </c>
      <c r="N66" s="49">
        <v>66.818150755142497</v>
      </c>
      <c r="O66" s="49">
        <v>48.166245244766401</v>
      </c>
      <c r="P66" s="49">
        <v>27.367365999225491</v>
      </c>
      <c r="Q66" s="49">
        <v>18.87514521970888</v>
      </c>
      <c r="R66" s="49">
        <v>16.725893528326388</v>
      </c>
      <c r="S66" s="49">
        <v>16.227021116654143</v>
      </c>
      <c r="T66" s="50">
        <v>15.996947538668312</v>
      </c>
      <c r="U66" s="61">
        <v>10.955830428939166</v>
      </c>
      <c r="V66" s="49">
        <v>73.047222032392526</v>
      </c>
      <c r="W66" s="62" t="s">
        <v>96</v>
      </c>
      <c r="X66" s="62" t="s">
        <v>96</v>
      </c>
      <c r="Y66" s="63" t="s">
        <v>96</v>
      </c>
      <c r="Z66" s="64" t="s">
        <v>96</v>
      </c>
      <c r="AA66" s="64" t="s">
        <v>96</v>
      </c>
      <c r="AB66" s="64">
        <v>6.3298830243265589E-2</v>
      </c>
      <c r="AC66" s="64">
        <v>0.36715701469344619</v>
      </c>
      <c r="AD66" s="64">
        <v>0.44116181905267932</v>
      </c>
      <c r="AE66" s="64">
        <v>0.56145003614610989</v>
      </c>
      <c r="AF66" s="65">
        <v>1.1807608572365216</v>
      </c>
      <c r="AG66" s="65">
        <v>2.2299992904496886</v>
      </c>
      <c r="AH66" s="66">
        <v>0.3845495421699861</v>
      </c>
      <c r="AI66" s="67">
        <v>2.0585784647778014</v>
      </c>
      <c r="AJ66" s="65" t="s">
        <v>96</v>
      </c>
      <c r="AK66" s="68">
        <v>28.091821034795288</v>
      </c>
      <c r="AL66" s="69">
        <v>2.1783753616255499</v>
      </c>
      <c r="AM66" s="87">
        <f>VLOOKUP($A66,Coordinaten_Meetronde6!$A$2:$D$155,3,FALSE)</f>
        <v>178124.93</v>
      </c>
      <c r="AN66" s="87">
        <f>VLOOKUP($A66,Coordinaten_Meetronde6!$A$2:$D$155,4,FALSE)</f>
        <v>433150.25</v>
      </c>
    </row>
    <row r="67" spans="1:40" ht="12.75" x14ac:dyDescent="0.2">
      <c r="A67" s="70" t="s">
        <v>280</v>
      </c>
      <c r="B67" s="70" t="s">
        <v>96</v>
      </c>
      <c r="C67" s="47" t="s">
        <v>96</v>
      </c>
      <c r="D67" s="48" t="s">
        <v>96</v>
      </c>
      <c r="E67" s="48" t="s">
        <v>96</v>
      </c>
      <c r="F67" s="48" t="s">
        <v>96</v>
      </c>
      <c r="G67" s="48" t="s">
        <v>96</v>
      </c>
      <c r="H67" s="48">
        <v>94.072224738464257</v>
      </c>
      <c r="I67" s="48">
        <v>89.598223655866477</v>
      </c>
      <c r="J67" s="48">
        <v>85.590402439159121</v>
      </c>
      <c r="K67" s="49">
        <v>81.57705776432509</v>
      </c>
      <c r="L67" s="49">
        <v>77.099999999999994</v>
      </c>
      <c r="M67" s="49">
        <v>70.611888691271844</v>
      </c>
      <c r="N67" s="49">
        <v>59.959347348187762</v>
      </c>
      <c r="O67" s="49">
        <v>44.035217569015622</v>
      </c>
      <c r="P67" s="49">
        <v>18.004264109673798</v>
      </c>
      <c r="Q67" s="49">
        <v>5.1931553306894491</v>
      </c>
      <c r="R67" s="49">
        <v>1.6194779227378893</v>
      </c>
      <c r="S67" s="49">
        <v>0.80200611999161586</v>
      </c>
      <c r="T67" s="50">
        <v>0.47612209051843835</v>
      </c>
      <c r="U67" s="61">
        <v>14.409597560840878</v>
      </c>
      <c r="V67" s="49">
        <v>85.114280348640676</v>
      </c>
      <c r="W67" s="62" t="s">
        <v>96</v>
      </c>
      <c r="X67" s="62" t="s">
        <v>96</v>
      </c>
      <c r="Y67" s="63">
        <v>2.4589433398141063</v>
      </c>
      <c r="Z67" s="64">
        <v>0.20361166324144708</v>
      </c>
      <c r="AA67" s="64">
        <v>0.2314641955426332</v>
      </c>
      <c r="AB67" s="64">
        <v>0.23747618025838521</v>
      </c>
      <c r="AC67" s="64">
        <v>0.40359267115013642</v>
      </c>
      <c r="AD67" s="64">
        <v>0.50066954323602897</v>
      </c>
      <c r="AE67" s="64">
        <v>0.69584227497480133</v>
      </c>
      <c r="AF67" s="65">
        <v>1.7363835802921173</v>
      </c>
      <c r="AG67" s="65">
        <v>2.8911365879187945</v>
      </c>
      <c r="AH67" s="66">
        <v>0.35024071823325498</v>
      </c>
      <c r="AI67" s="67">
        <v>2.1030224208157309</v>
      </c>
      <c r="AJ67" s="65" t="s">
        <v>96</v>
      </c>
      <c r="AK67" s="68">
        <v>29.894733707891323</v>
      </c>
      <c r="AL67" s="69">
        <v>2.5767926383350086</v>
      </c>
      <c r="AM67" s="87">
        <f>VLOOKUP($A67,Coordinaten_Meetronde6!$A$2:$D$155,3,FALSE)</f>
        <v>178132.48000000001</v>
      </c>
      <c r="AN67" s="87">
        <f>VLOOKUP($A67,Coordinaten_Meetronde6!$A$2:$D$155,4,FALSE)</f>
        <v>433165.98</v>
      </c>
    </row>
    <row r="68" spans="1:40" ht="12.75" x14ac:dyDescent="0.2">
      <c r="A68" s="70" t="s">
        <v>281</v>
      </c>
      <c r="B68" s="70" t="s">
        <v>96</v>
      </c>
      <c r="C68" s="47" t="s">
        <v>96</v>
      </c>
      <c r="D68" s="48" t="s">
        <v>96</v>
      </c>
      <c r="E68" s="48" t="s">
        <v>96</v>
      </c>
      <c r="F68" s="48" t="s">
        <v>96</v>
      </c>
      <c r="G68" s="48" t="s">
        <v>96</v>
      </c>
      <c r="H68" s="48">
        <v>88.988495972409225</v>
      </c>
      <c r="I68" s="48">
        <v>84.092788132190009</v>
      </c>
      <c r="J68" s="48">
        <v>79.748659438263289</v>
      </c>
      <c r="K68" s="49">
        <v>75.087992818841087</v>
      </c>
      <c r="L68" s="49">
        <v>69.504877991165287</v>
      </c>
      <c r="M68" s="49">
        <v>61.224104126804136</v>
      </c>
      <c r="N68" s="49">
        <v>47.741714501688975</v>
      </c>
      <c r="O68" s="49">
        <v>31.869935983747894</v>
      </c>
      <c r="P68" s="49">
        <v>14.804053575224991</v>
      </c>
      <c r="Q68" s="49">
        <v>4.4539720785202936</v>
      </c>
      <c r="R68" s="49">
        <v>1.9027708879597358</v>
      </c>
      <c r="S68" s="49">
        <v>1.0972527342734939</v>
      </c>
      <c r="T68" s="50">
        <v>0.72284033732549113</v>
      </c>
      <c r="U68" s="61">
        <v>20.251340561736711</v>
      </c>
      <c r="V68" s="49">
        <v>79.025819100937795</v>
      </c>
      <c r="W68" s="62" t="s">
        <v>96</v>
      </c>
      <c r="X68" s="62" t="s">
        <v>96</v>
      </c>
      <c r="Y68" s="63">
        <v>3.2041411973877412</v>
      </c>
      <c r="Z68" s="64">
        <v>0.21464462373827417</v>
      </c>
      <c r="AA68" s="64">
        <v>0.2510085687793101</v>
      </c>
      <c r="AB68" s="64">
        <v>0.25621945475282126</v>
      </c>
      <c r="AC68" s="64">
        <v>0.53024689644823308</v>
      </c>
      <c r="AD68" s="64">
        <v>0.68775168171759493</v>
      </c>
      <c r="AE68" s="64">
        <v>1.0302886895923031</v>
      </c>
      <c r="AF68" s="65">
        <v>2.779948939618889</v>
      </c>
      <c r="AG68" s="65" t="s">
        <v>96</v>
      </c>
      <c r="AH68" s="66">
        <v>0.42523421178255039</v>
      </c>
      <c r="AI68" s="67">
        <v>2.4585404847433625</v>
      </c>
      <c r="AJ68" s="65" t="s">
        <v>96</v>
      </c>
      <c r="AK68" s="68">
        <v>27.122834838510592</v>
      </c>
      <c r="AL68" s="69">
        <v>2.8629792360569777</v>
      </c>
      <c r="AM68" s="87">
        <f>VLOOKUP($A68,Coordinaten_Meetronde6!$A$2:$D$155,3,FALSE)</f>
        <v>178011.5</v>
      </c>
      <c r="AN68" s="87">
        <f>VLOOKUP($A68,Coordinaten_Meetronde6!$A$2:$D$155,4,FALSE)</f>
        <v>433173.05</v>
      </c>
    </row>
    <row r="69" spans="1:40" ht="12.75" x14ac:dyDescent="0.2">
      <c r="A69" s="70" t="s">
        <v>282</v>
      </c>
      <c r="B69" s="70" t="s">
        <v>96</v>
      </c>
      <c r="C69" s="47" t="s">
        <v>96</v>
      </c>
      <c r="D69" s="48" t="s">
        <v>96</v>
      </c>
      <c r="E69" s="48" t="s">
        <v>96</v>
      </c>
      <c r="F69" s="48" t="s">
        <v>96</v>
      </c>
      <c r="G69" s="48" t="s">
        <v>96</v>
      </c>
      <c r="H69" s="48">
        <v>91.19362147305344</v>
      </c>
      <c r="I69" s="48">
        <v>84.620717831895107</v>
      </c>
      <c r="J69" s="48">
        <v>78.881034034492572</v>
      </c>
      <c r="K69" s="49">
        <v>73.484295105916715</v>
      </c>
      <c r="L69" s="49">
        <v>67.670327221403724</v>
      </c>
      <c r="M69" s="49">
        <v>59.526315137858887</v>
      </c>
      <c r="N69" s="49">
        <v>45.037203946961164</v>
      </c>
      <c r="O69" s="49">
        <v>24.752695893328049</v>
      </c>
      <c r="P69" s="49">
        <v>10.418343217243823</v>
      </c>
      <c r="Q69" s="49">
        <v>3.9221997994329723</v>
      </c>
      <c r="R69" s="49">
        <v>1.239306186626387</v>
      </c>
      <c r="S69" s="49">
        <v>0.67103292023128014</v>
      </c>
      <c r="T69" s="50">
        <v>0.46427554444045505</v>
      </c>
      <c r="U69" s="61">
        <v>21.118965965507428</v>
      </c>
      <c r="V69" s="49">
        <v>78.416758490052118</v>
      </c>
      <c r="W69" s="62" t="s">
        <v>96</v>
      </c>
      <c r="X69" s="62" t="s">
        <v>96</v>
      </c>
      <c r="Y69" s="63">
        <v>2.9590839654646643</v>
      </c>
      <c r="Z69" s="64">
        <v>0.24476674153934519</v>
      </c>
      <c r="AA69" s="64">
        <v>0.27965049240249484</v>
      </c>
      <c r="AB69" s="64">
        <v>0.28657585778839045</v>
      </c>
      <c r="AC69" s="64">
        <v>0.56380855011154063</v>
      </c>
      <c r="AD69" s="64">
        <v>0.72428534016811019</v>
      </c>
      <c r="AE69" s="64">
        <v>1.144336899696216</v>
      </c>
      <c r="AF69" s="65">
        <v>2.699945649840426</v>
      </c>
      <c r="AG69" s="65">
        <v>3.7491275468353358</v>
      </c>
      <c r="AH69" s="66">
        <v>0.45670208482114277</v>
      </c>
      <c r="AI69" s="67">
        <v>2.3629689665298339</v>
      </c>
      <c r="AJ69" s="65" t="s">
        <v>96</v>
      </c>
      <c r="AK69" s="68">
        <v>24.990956862797908</v>
      </c>
      <c r="AL69" s="69">
        <v>2.9675378539327233</v>
      </c>
      <c r="AM69" s="87">
        <f>VLOOKUP($A69,Coordinaten_Meetronde6!$A$2:$D$155,3,FALSE)</f>
        <v>178019.89</v>
      </c>
      <c r="AN69" s="87">
        <f>VLOOKUP($A69,Coordinaten_Meetronde6!$A$2:$D$155,4,FALSE)</f>
        <v>433187.79</v>
      </c>
    </row>
    <row r="70" spans="1:40" ht="12.75" x14ac:dyDescent="0.2">
      <c r="A70" s="70" t="s">
        <v>283</v>
      </c>
      <c r="B70" s="70" t="s">
        <v>96</v>
      </c>
      <c r="C70" s="47" t="s">
        <v>96</v>
      </c>
      <c r="D70" s="48" t="s">
        <v>96</v>
      </c>
      <c r="E70" s="48" t="s">
        <v>96</v>
      </c>
      <c r="F70" s="48" t="s">
        <v>96</v>
      </c>
      <c r="G70" s="48" t="s">
        <v>96</v>
      </c>
      <c r="H70" s="48">
        <v>98.119347636886516</v>
      </c>
      <c r="I70" s="48">
        <v>96.471411813675417</v>
      </c>
      <c r="J70" s="48">
        <v>94.460211147689861</v>
      </c>
      <c r="K70" s="49">
        <v>92.346842244674008</v>
      </c>
      <c r="L70" s="49">
        <v>90.180497218753558</v>
      </c>
      <c r="M70" s="49">
        <v>87.009497862035047</v>
      </c>
      <c r="N70" s="49">
        <v>81.053468044045857</v>
      </c>
      <c r="O70" s="49">
        <v>68.713815416051773</v>
      </c>
      <c r="P70" s="49">
        <v>38.400121088280926</v>
      </c>
      <c r="Q70" s="49">
        <v>18.95220796912248</v>
      </c>
      <c r="R70" s="49">
        <v>12.345328641162448</v>
      </c>
      <c r="S70" s="49">
        <v>9.1232451659287914</v>
      </c>
      <c r="T70" s="50">
        <v>7.4526052900442812</v>
      </c>
      <c r="U70" s="61">
        <v>5.5397888523101386</v>
      </c>
      <c r="V70" s="49">
        <v>87.007605857645586</v>
      </c>
      <c r="W70" s="62" t="s">
        <v>96</v>
      </c>
      <c r="X70" s="62" t="s">
        <v>96</v>
      </c>
      <c r="Y70" s="63">
        <v>3.2612858057657932</v>
      </c>
      <c r="Z70" s="64">
        <v>9.8415495833845304E-2</v>
      </c>
      <c r="AA70" s="64">
        <v>0.14472405264190483</v>
      </c>
      <c r="AB70" s="64">
        <v>0.15293611319383049</v>
      </c>
      <c r="AC70" s="64">
        <v>0.28590047091654841</v>
      </c>
      <c r="AD70" s="64">
        <v>0.32096105963032223</v>
      </c>
      <c r="AE70" s="64">
        <v>0.36790184659494535</v>
      </c>
      <c r="AF70" s="65">
        <v>0.59471541591146282</v>
      </c>
      <c r="AG70" s="65">
        <v>0.98069382469960065</v>
      </c>
      <c r="AH70" s="66">
        <v>0.2890810503671436</v>
      </c>
      <c r="AI70" s="67">
        <v>2.0727356706058409</v>
      </c>
      <c r="AJ70" s="65" t="s">
        <v>96</v>
      </c>
      <c r="AK70" s="68">
        <v>38.83025917985379</v>
      </c>
      <c r="AL70" s="69">
        <v>1.8356037386006734</v>
      </c>
      <c r="AM70" s="87">
        <f>VLOOKUP($A70,Coordinaten_Meetronde6!$A$2:$D$155,3,FALSE)</f>
        <v>178025.32</v>
      </c>
      <c r="AN70" s="87">
        <f>VLOOKUP($A70,Coordinaten_Meetronde6!$A$2:$D$155,4,FALSE)</f>
        <v>433197.31</v>
      </c>
    </row>
    <row r="71" spans="1:40" ht="12.75" x14ac:dyDescent="0.2">
      <c r="A71" s="70" t="s">
        <v>284</v>
      </c>
      <c r="B71" s="70" t="s">
        <v>96</v>
      </c>
      <c r="C71" s="47" t="s">
        <v>96</v>
      </c>
      <c r="D71" s="48" t="s">
        <v>96</v>
      </c>
      <c r="E71" s="48" t="s">
        <v>96</v>
      </c>
      <c r="F71" s="48" t="s">
        <v>96</v>
      </c>
      <c r="G71" s="48" t="s">
        <v>96</v>
      </c>
      <c r="H71" s="48">
        <v>99.880711231150116</v>
      </c>
      <c r="I71" s="48">
        <v>99.637632230474907</v>
      </c>
      <c r="J71" s="48">
        <v>99.092955210443392</v>
      </c>
      <c r="K71" s="49">
        <v>98.158901643033971</v>
      </c>
      <c r="L71" s="49">
        <v>97.060544677020019</v>
      </c>
      <c r="M71" s="49">
        <v>95.773126266036456</v>
      </c>
      <c r="N71" s="49">
        <v>93.986045464776041</v>
      </c>
      <c r="O71" s="49">
        <v>89.399054692775152</v>
      </c>
      <c r="P71" s="49">
        <v>69.313526896241271</v>
      </c>
      <c r="Q71" s="49">
        <v>60.204816565383737</v>
      </c>
      <c r="R71" s="49">
        <v>56.21877110060769</v>
      </c>
      <c r="S71" s="49">
        <v>51.926626153499875</v>
      </c>
      <c r="T71" s="50">
        <v>48.82286743191537</v>
      </c>
      <c r="U71" s="61">
        <v>0.90704478955660772</v>
      </c>
      <c r="V71" s="49">
        <v>50.27008777852803</v>
      </c>
      <c r="W71" s="62" t="s">
        <v>96</v>
      </c>
      <c r="X71" s="62" t="s">
        <v>96</v>
      </c>
      <c r="Y71" s="63" t="s">
        <v>96</v>
      </c>
      <c r="Z71" s="64" t="s">
        <v>96</v>
      </c>
      <c r="AA71" s="64" t="s">
        <v>96</v>
      </c>
      <c r="AB71" s="64" t="s">
        <v>96</v>
      </c>
      <c r="AC71" s="64">
        <v>7.2125480338184153E-2</v>
      </c>
      <c r="AD71" s="64">
        <v>0.17665881053433713</v>
      </c>
      <c r="AE71" s="64">
        <v>0.25301416940151883</v>
      </c>
      <c r="AF71" s="65">
        <v>0.32306711587609843</v>
      </c>
      <c r="AG71" s="65">
        <v>0.37129159234531894</v>
      </c>
      <c r="AH71" s="66">
        <v>0.27111509703667086</v>
      </c>
      <c r="AI71" s="67">
        <v>2.8385636063402129</v>
      </c>
      <c r="AJ71" s="65" t="s">
        <v>96</v>
      </c>
      <c r="AK71" s="68">
        <v>47.084721394997224</v>
      </c>
      <c r="AL71" s="69">
        <v>0.84328156650911579</v>
      </c>
      <c r="AM71" s="87">
        <f>VLOOKUP($A71,Coordinaten_Meetronde6!$A$2:$D$155,3,FALSE)</f>
        <v>178034.73</v>
      </c>
      <c r="AN71" s="87">
        <f>VLOOKUP($A71,Coordinaten_Meetronde6!$A$2:$D$155,4,FALSE)</f>
        <v>433213.82</v>
      </c>
    </row>
    <row r="72" spans="1:40" ht="12.75" x14ac:dyDescent="0.2">
      <c r="A72" s="70" t="s">
        <v>285</v>
      </c>
      <c r="B72" s="70" t="s">
        <v>96</v>
      </c>
      <c r="C72" s="47" t="s">
        <v>96</v>
      </c>
      <c r="D72" s="48" t="s">
        <v>96</v>
      </c>
      <c r="E72" s="48" t="s">
        <v>96</v>
      </c>
      <c r="F72" s="48" t="s">
        <v>96</v>
      </c>
      <c r="G72" s="48" t="s">
        <v>96</v>
      </c>
      <c r="H72" s="48">
        <v>95.978990573585165</v>
      </c>
      <c r="I72" s="48">
        <v>93.33889874430416</v>
      </c>
      <c r="J72" s="48">
        <v>90.164875300010436</v>
      </c>
      <c r="K72" s="49">
        <v>85.912553480121062</v>
      </c>
      <c r="L72" s="49">
        <v>80.221920762461309</v>
      </c>
      <c r="M72" s="49">
        <v>69.804167101464415</v>
      </c>
      <c r="N72" s="49">
        <v>48.773870395492025</v>
      </c>
      <c r="O72" s="49">
        <v>19.454589724860007</v>
      </c>
      <c r="P72" s="49">
        <v>5.7862882187206575</v>
      </c>
      <c r="Q72" s="49">
        <v>2.426171345090272</v>
      </c>
      <c r="R72" s="49">
        <v>1.6817976277435864</v>
      </c>
      <c r="S72" s="49">
        <v>1.2974364325715739</v>
      </c>
      <c r="T72" s="50">
        <v>0.9635117743225986</v>
      </c>
      <c r="U72" s="61">
        <v>9.8351246999895636</v>
      </c>
      <c r="V72" s="49">
        <v>89.201363525687839</v>
      </c>
      <c r="W72" s="62" t="s">
        <v>96</v>
      </c>
      <c r="X72" s="62" t="s">
        <v>96</v>
      </c>
      <c r="Y72" s="63">
        <v>2.1645851222518049</v>
      </c>
      <c r="Z72" s="64">
        <v>0.2785402698315409</v>
      </c>
      <c r="AA72" s="64">
        <v>0.31666245610134358</v>
      </c>
      <c r="AB72" s="64">
        <v>0.32489145772199662</v>
      </c>
      <c r="AC72" s="64">
        <v>0.51032738421543833</v>
      </c>
      <c r="AD72" s="64">
        <v>0.60292412402535667</v>
      </c>
      <c r="AE72" s="64">
        <v>0.71458581971126034</v>
      </c>
      <c r="AF72" s="65">
        <v>1.2503055344145382</v>
      </c>
      <c r="AG72" s="65">
        <v>1.9725316530256269</v>
      </c>
      <c r="AH72" s="66">
        <v>0.48160032662075297</v>
      </c>
      <c r="AI72" s="67">
        <v>1.9802953705952266</v>
      </c>
      <c r="AJ72" s="65" t="s">
        <v>96</v>
      </c>
      <c r="AK72" s="68">
        <v>22.45912815664493</v>
      </c>
      <c r="AL72" s="69">
        <v>2.7337124769557199</v>
      </c>
      <c r="AM72" s="87">
        <f>VLOOKUP($A72,Coordinaten_Meetronde6!$A$2:$D$155,3,FALSE)</f>
        <v>177962.72</v>
      </c>
      <c r="AN72" s="87">
        <f>VLOOKUP($A72,Coordinaten_Meetronde6!$A$2:$D$155,4,FALSE)</f>
        <v>433196.92</v>
      </c>
    </row>
    <row r="73" spans="1:40" ht="12.75" x14ac:dyDescent="0.2">
      <c r="A73" s="70" t="s">
        <v>286</v>
      </c>
      <c r="B73" s="70" t="s">
        <v>96</v>
      </c>
      <c r="C73" s="47" t="s">
        <v>96</v>
      </c>
      <c r="D73" s="48" t="s">
        <v>96</v>
      </c>
      <c r="E73" s="48" t="s">
        <v>96</v>
      </c>
      <c r="F73" s="48" t="s">
        <v>96</v>
      </c>
      <c r="G73" s="48" t="s">
        <v>96</v>
      </c>
      <c r="H73" s="48">
        <v>95.581534373962143</v>
      </c>
      <c r="I73" s="48">
        <v>91.408834274327461</v>
      </c>
      <c r="J73" s="48">
        <v>87.533709730986359</v>
      </c>
      <c r="K73" s="49">
        <v>83.799402191962798</v>
      </c>
      <c r="L73" s="49">
        <v>79.184324144802389</v>
      </c>
      <c r="M73" s="49">
        <v>71.891066090999672</v>
      </c>
      <c r="N73" s="49">
        <v>57.18897376286948</v>
      </c>
      <c r="O73" s="49">
        <v>35.274659581534365</v>
      </c>
      <c r="P73" s="49">
        <v>16.992361341746921</v>
      </c>
      <c r="Q73" s="49">
        <v>6.7220192627034088</v>
      </c>
      <c r="R73" s="49">
        <v>2.3593490534706065</v>
      </c>
      <c r="S73" s="49">
        <v>1.3231484556625754</v>
      </c>
      <c r="T73" s="50">
        <v>0.24709398870808733</v>
      </c>
      <c r="U73" s="61">
        <v>12.466290269013641</v>
      </c>
      <c r="V73" s="49">
        <v>87.286615742278272</v>
      </c>
      <c r="W73" s="62" t="s">
        <v>96</v>
      </c>
      <c r="X73" s="62" t="s">
        <v>96</v>
      </c>
      <c r="Y73" s="63">
        <v>2.6747288420555839</v>
      </c>
      <c r="Z73" s="64">
        <v>0.19989762390100294</v>
      </c>
      <c r="AA73" s="64">
        <v>0.2345652611568303</v>
      </c>
      <c r="AB73" s="64">
        <v>0.24218927462724457</v>
      </c>
      <c r="AC73" s="64">
        <v>0.44686405387633366</v>
      </c>
      <c r="AD73" s="64">
        <v>0.53467194010639219</v>
      </c>
      <c r="AE73" s="64">
        <v>0.67868798742812952</v>
      </c>
      <c r="AF73" s="65">
        <v>1.4270821948097543</v>
      </c>
      <c r="AG73" s="65">
        <v>2.4776043173073408</v>
      </c>
      <c r="AH73" s="66">
        <v>0.40616922406820477</v>
      </c>
      <c r="AI73" s="67">
        <v>2.4064257682133117</v>
      </c>
      <c r="AJ73" s="65" t="s">
        <v>96</v>
      </c>
      <c r="AK73" s="68">
        <v>29.29166720801804</v>
      </c>
      <c r="AL73" s="69">
        <v>2.5674128196612425</v>
      </c>
      <c r="AM73" s="87">
        <f>VLOOKUP($A73,Coordinaten_Meetronde6!$A$2:$D$155,3,FALSE)</f>
        <v>177971.48</v>
      </c>
      <c r="AN73" s="87">
        <f>VLOOKUP($A73,Coordinaten_Meetronde6!$A$2:$D$155,4,FALSE)</f>
        <v>433212</v>
      </c>
    </row>
    <row r="74" spans="1:40" ht="12.75" x14ac:dyDescent="0.2">
      <c r="A74" s="70" t="s">
        <v>287</v>
      </c>
      <c r="B74" s="70" t="s">
        <v>96</v>
      </c>
      <c r="C74" s="47" t="s">
        <v>96</v>
      </c>
      <c r="D74" s="48" t="s">
        <v>96</v>
      </c>
      <c r="E74" s="48" t="s">
        <v>96</v>
      </c>
      <c r="F74" s="48" t="s">
        <v>96</v>
      </c>
      <c r="G74" s="48" t="s">
        <v>96</v>
      </c>
      <c r="H74" s="48">
        <v>85.744599745870389</v>
      </c>
      <c r="I74" s="48">
        <v>76.232528589580667</v>
      </c>
      <c r="J74" s="48">
        <v>68.531130876747127</v>
      </c>
      <c r="K74" s="49">
        <v>62.443456162642931</v>
      </c>
      <c r="L74" s="49">
        <v>56.461245235069867</v>
      </c>
      <c r="M74" s="49">
        <v>49.144853875476471</v>
      </c>
      <c r="N74" s="49">
        <v>38.505717916137215</v>
      </c>
      <c r="O74" s="49">
        <v>26.714104193138489</v>
      </c>
      <c r="P74" s="49">
        <v>16.803049555273176</v>
      </c>
      <c r="Q74" s="49">
        <v>8.7357052096569099</v>
      </c>
      <c r="R74" s="49">
        <v>2.8068614993646657</v>
      </c>
      <c r="S74" s="49">
        <v>1.1397712833544997</v>
      </c>
      <c r="T74" s="50">
        <v>0.53240152477762903</v>
      </c>
      <c r="U74" s="61">
        <v>31.468869123252873</v>
      </c>
      <c r="V74" s="49">
        <v>67.998729351969502</v>
      </c>
      <c r="W74" s="62" t="s">
        <v>96</v>
      </c>
      <c r="X74" s="62" t="s">
        <v>96</v>
      </c>
      <c r="Y74" s="63">
        <v>6.4388823012450143</v>
      </c>
      <c r="Z74" s="64">
        <v>0.18950951183874343</v>
      </c>
      <c r="AA74" s="64">
        <v>0.2323024848634927</v>
      </c>
      <c r="AB74" s="64">
        <v>0.24195712965413871</v>
      </c>
      <c r="AC74" s="64">
        <v>0.7389982348426033</v>
      </c>
      <c r="AD74" s="64">
        <v>1.2202294416960675</v>
      </c>
      <c r="AE74" s="64">
        <v>2.1325569880794495</v>
      </c>
      <c r="AF74" s="65">
        <v>3.7467056313097498</v>
      </c>
      <c r="AG74" s="65" t="s">
        <v>96</v>
      </c>
      <c r="AH74" s="66">
        <v>0.44549396374604089</v>
      </c>
      <c r="AI74" s="67">
        <v>3.3237934936867144</v>
      </c>
      <c r="AJ74" s="65" t="s">
        <v>96</v>
      </c>
      <c r="AK74" s="68">
        <v>29.238899368323708</v>
      </c>
      <c r="AL74" s="69">
        <v>3.1689199491740796</v>
      </c>
      <c r="AM74" s="87">
        <f>VLOOKUP($A74,Coordinaten_Meetronde6!$A$2:$D$155,3,FALSE)</f>
        <v>177976.47</v>
      </c>
      <c r="AN74" s="87">
        <f>VLOOKUP($A74,Coordinaten_Meetronde6!$A$2:$D$155,4,FALSE)</f>
        <v>433220.57</v>
      </c>
    </row>
    <row r="75" spans="1:40" ht="12.75" x14ac:dyDescent="0.2">
      <c r="A75" s="70" t="s">
        <v>288</v>
      </c>
      <c r="B75" s="70" t="s">
        <v>96</v>
      </c>
      <c r="C75" s="47" t="s">
        <v>96</v>
      </c>
      <c r="D75" s="48" t="s">
        <v>96</v>
      </c>
      <c r="E75" s="48" t="s">
        <v>96</v>
      </c>
      <c r="F75" s="48" t="s">
        <v>96</v>
      </c>
      <c r="G75" s="48" t="s">
        <v>96</v>
      </c>
      <c r="H75" s="48">
        <v>96.286752956216034</v>
      </c>
      <c r="I75" s="48">
        <v>93.110818152764466</v>
      </c>
      <c r="J75" s="48">
        <v>90.86768935762224</v>
      </c>
      <c r="K75" s="49">
        <v>88.700463406839233</v>
      </c>
      <c r="L75" s="49">
        <v>86.230624800255669</v>
      </c>
      <c r="M75" s="49">
        <v>82.584292106104172</v>
      </c>
      <c r="N75" s="49">
        <v>76.249400767018201</v>
      </c>
      <c r="O75" s="49">
        <v>61.758948545861294</v>
      </c>
      <c r="P75" s="49">
        <v>17.353787152444859</v>
      </c>
      <c r="Q75" s="49">
        <v>1.4621284755512818</v>
      </c>
      <c r="R75" s="49">
        <v>0.26965484180247462</v>
      </c>
      <c r="S75" s="49">
        <v>0.19974432726108307</v>
      </c>
      <c r="T75" s="50">
        <v>0.16978267817192175</v>
      </c>
      <c r="U75" s="61">
        <v>9.1323106423777602</v>
      </c>
      <c r="V75" s="49">
        <v>90.697906679450313</v>
      </c>
      <c r="W75" s="62" t="s">
        <v>96</v>
      </c>
      <c r="X75" s="62" t="s">
        <v>96</v>
      </c>
      <c r="Y75" s="63">
        <v>1.6303268643420579</v>
      </c>
      <c r="Z75" s="64">
        <v>0.21474413962131872</v>
      </c>
      <c r="AA75" s="64">
        <v>0.23812712253536686</v>
      </c>
      <c r="AB75" s="64">
        <v>0.24310079145992386</v>
      </c>
      <c r="AC75" s="64">
        <v>0.32351976293968526</v>
      </c>
      <c r="AD75" s="64">
        <v>0.35010313978465762</v>
      </c>
      <c r="AE75" s="64">
        <v>0.43134138712728903</v>
      </c>
      <c r="AF75" s="65">
        <v>0.81097614410325691</v>
      </c>
      <c r="AG75" s="65">
        <v>1.733852324212424</v>
      </c>
      <c r="AH75" s="66">
        <v>0.31227141827584642</v>
      </c>
      <c r="AI75" s="67">
        <v>1.5868748283164504</v>
      </c>
      <c r="AJ75" s="65" t="s">
        <v>96</v>
      </c>
      <c r="AK75" s="68">
        <v>31.657709581597128</v>
      </c>
      <c r="AL75" s="69">
        <v>2.2902884308085656</v>
      </c>
      <c r="AM75" s="87">
        <f>VLOOKUP($A75,Coordinaten_Meetronde6!$A$2:$D$155,3,FALSE)</f>
        <v>177986.32</v>
      </c>
      <c r="AN75" s="87">
        <f>VLOOKUP($A75,Coordinaten_Meetronde6!$A$2:$D$155,4,FALSE)</f>
        <v>433237.52</v>
      </c>
    </row>
    <row r="76" spans="1:40" ht="12.75" x14ac:dyDescent="0.2">
      <c r="A76" s="70" t="s">
        <v>289</v>
      </c>
      <c r="B76" s="70" t="s">
        <v>96</v>
      </c>
      <c r="C76" s="47" t="s">
        <v>96</v>
      </c>
      <c r="D76" s="48" t="s">
        <v>96</v>
      </c>
      <c r="E76" s="48" t="s">
        <v>96</v>
      </c>
      <c r="F76" s="48" t="s">
        <v>96</v>
      </c>
      <c r="G76" s="48" t="s">
        <v>96</v>
      </c>
      <c r="H76" s="48">
        <v>93.864194622968483</v>
      </c>
      <c r="I76" s="48">
        <v>90.652444564083567</v>
      </c>
      <c r="J76" s="48">
        <v>87.388539318281232</v>
      </c>
      <c r="K76" s="49">
        <v>83.87227026481375</v>
      </c>
      <c r="L76" s="49">
        <v>79.560214004508907</v>
      </c>
      <c r="M76" s="49">
        <v>72.002759177630466</v>
      </c>
      <c r="N76" s="49">
        <v>57.337057101517544</v>
      </c>
      <c r="O76" s="49">
        <v>33.211077088731102</v>
      </c>
      <c r="P76" s="49">
        <v>12.057942730239898</v>
      </c>
      <c r="Q76" s="49">
        <v>4.5307715602812833</v>
      </c>
      <c r="R76" s="49">
        <v>2.3385712843635154</v>
      </c>
      <c r="S76" s="49">
        <v>1.640364749823326</v>
      </c>
      <c r="T76" s="50">
        <v>1.1743329183350557</v>
      </c>
      <c r="U76" s="61">
        <v>12.611460681718768</v>
      </c>
      <c r="V76" s="49">
        <v>86.214206399946178</v>
      </c>
      <c r="W76" s="62" t="s">
        <v>96</v>
      </c>
      <c r="X76" s="62" t="s">
        <v>96</v>
      </c>
      <c r="Y76" s="63">
        <v>2.3317796216018722</v>
      </c>
      <c r="Z76" s="64">
        <v>0.22852538292619215</v>
      </c>
      <c r="AA76" s="64">
        <v>0.26249488361289564</v>
      </c>
      <c r="AB76" s="64">
        <v>0.26688254501301711</v>
      </c>
      <c r="AC76" s="64">
        <v>0.45054225816504534</v>
      </c>
      <c r="AD76" s="64">
        <v>0.53287083092605925</v>
      </c>
      <c r="AE76" s="64">
        <v>0.67680216487434774</v>
      </c>
      <c r="AF76" s="65">
        <v>1.4182568994181888</v>
      </c>
      <c r="AG76" s="65">
        <v>2.6178664598245733</v>
      </c>
      <c r="AH76" s="66">
        <v>0.4154123499001125</v>
      </c>
      <c r="AI76" s="67">
        <v>2.0728554465252755</v>
      </c>
      <c r="AJ76" s="65" t="s">
        <v>96</v>
      </c>
      <c r="AK76" s="68">
        <v>26.865452006269596</v>
      </c>
      <c r="AL76" s="69">
        <v>2.6131767556108887</v>
      </c>
      <c r="AM76" s="87">
        <f>VLOOKUP($A76,Coordinaten_Meetronde6!$A$2:$D$155,3,FALSE)</f>
        <v>177922.31</v>
      </c>
      <c r="AN76" s="87">
        <f>VLOOKUP($A76,Coordinaten_Meetronde6!$A$2:$D$155,4,FALSE)</f>
        <v>433219.07</v>
      </c>
    </row>
    <row r="77" spans="1:40" ht="12.75" x14ac:dyDescent="0.2">
      <c r="A77" s="70" t="s">
        <v>290</v>
      </c>
      <c r="B77" s="70" t="s">
        <v>96</v>
      </c>
      <c r="C77" s="47" t="s">
        <v>96</v>
      </c>
      <c r="D77" s="48" t="s">
        <v>96</v>
      </c>
      <c r="E77" s="48" t="s">
        <v>96</v>
      </c>
      <c r="F77" s="48" t="s">
        <v>96</v>
      </c>
      <c r="G77" s="48" t="s">
        <v>96</v>
      </c>
      <c r="H77" s="48">
        <v>88.872233489110315</v>
      </c>
      <c r="I77" s="48">
        <v>81.682979161155714</v>
      </c>
      <c r="J77" s="48">
        <v>75.102136789818658</v>
      </c>
      <c r="K77" s="49">
        <v>69.281074567204541</v>
      </c>
      <c r="L77" s="49">
        <v>63.379184669194387</v>
      </c>
      <c r="M77" s="49">
        <v>55.922464215383727</v>
      </c>
      <c r="N77" s="49">
        <v>43.29718131851984</v>
      </c>
      <c r="O77" s="49">
        <v>25.642947417923185</v>
      </c>
      <c r="P77" s="49">
        <v>12.882461864033164</v>
      </c>
      <c r="Q77" s="49">
        <v>5.6491197131352404</v>
      </c>
      <c r="R77" s="49">
        <v>1.9663169032713324</v>
      </c>
      <c r="S77" s="49">
        <v>1.0301854627751967</v>
      </c>
      <c r="T77" s="50">
        <v>0.6892396320136458</v>
      </c>
      <c r="U77" s="61">
        <v>24.897863210181342</v>
      </c>
      <c r="V77" s="49">
        <v>74.412897157805006</v>
      </c>
      <c r="W77" s="62" t="s">
        <v>96</v>
      </c>
      <c r="X77" s="62" t="s">
        <v>96</v>
      </c>
      <c r="Y77" s="63">
        <v>3.9039728848717039</v>
      </c>
      <c r="Z77" s="64">
        <v>0.21932467842005268</v>
      </c>
      <c r="AA77" s="64">
        <v>0.26497902048070282</v>
      </c>
      <c r="AB77" s="64">
        <v>0.27236158911733899</v>
      </c>
      <c r="AC77" s="64">
        <v>0.60231067684441508</v>
      </c>
      <c r="AD77" s="64">
        <v>0.85623759753509177</v>
      </c>
      <c r="AE77" s="64">
        <v>1.4630496783691167</v>
      </c>
      <c r="AF77" s="65">
        <v>3.1410966466277777</v>
      </c>
      <c r="AG77" s="65" t="s">
        <v>96</v>
      </c>
      <c r="AH77" s="66">
        <v>0.45025752265777846</v>
      </c>
      <c r="AI77" s="67">
        <v>2.626392093859852</v>
      </c>
      <c r="AJ77" s="65" t="s">
        <v>96</v>
      </c>
      <c r="AK77" s="68">
        <v>26.369365341054515</v>
      </c>
      <c r="AL77" s="69">
        <v>3.0337271845516263</v>
      </c>
      <c r="AM77" s="87">
        <f>VLOOKUP($A77,Coordinaten_Meetronde6!$A$2:$D$155,3,FALSE)</f>
        <v>177930.64</v>
      </c>
      <c r="AN77" s="87">
        <f>VLOOKUP($A77,Coordinaten_Meetronde6!$A$2:$D$155,4,FALSE)</f>
        <v>433232.87</v>
      </c>
    </row>
    <row r="78" spans="1:40" ht="12.75" x14ac:dyDescent="0.2">
      <c r="A78" s="70" t="s">
        <v>291</v>
      </c>
      <c r="B78" s="70" t="s">
        <v>96</v>
      </c>
      <c r="C78" s="47" t="s">
        <v>96</v>
      </c>
      <c r="D78" s="48" t="s">
        <v>96</v>
      </c>
      <c r="E78" s="48" t="s">
        <v>96</v>
      </c>
      <c r="F78" s="48" t="s">
        <v>96</v>
      </c>
      <c r="G78" s="48" t="s">
        <v>96</v>
      </c>
      <c r="H78" s="48">
        <v>97.856781719753855</v>
      </c>
      <c r="I78" s="48">
        <v>95.893603640264885</v>
      </c>
      <c r="J78" s="48">
        <v>93.919327192236082</v>
      </c>
      <c r="K78" s="49">
        <v>91.350671451296662</v>
      </c>
      <c r="L78" s="49">
        <v>87.646282663115187</v>
      </c>
      <c r="M78" s="49">
        <v>80.434809416349125</v>
      </c>
      <c r="N78" s="49">
        <v>66.793681328844684</v>
      </c>
      <c r="O78" s="49">
        <v>48.179250983438777</v>
      </c>
      <c r="P78" s="49">
        <v>20.87109861517024</v>
      </c>
      <c r="Q78" s="49">
        <v>5.0139962758807748</v>
      </c>
      <c r="R78" s="49">
        <v>1.5019792090562625</v>
      </c>
      <c r="S78" s="49">
        <v>0.7818184060276373</v>
      </c>
      <c r="T78" s="50">
        <v>0.45010050189288564</v>
      </c>
      <c r="U78" s="61">
        <v>6.0806728077639178</v>
      </c>
      <c r="V78" s="49">
        <v>93.469226690343191</v>
      </c>
      <c r="W78" s="62" t="s">
        <v>96</v>
      </c>
      <c r="X78" s="62" t="s">
        <v>96</v>
      </c>
      <c r="Y78" s="63">
        <v>2.2108131479671314</v>
      </c>
      <c r="Z78" s="64">
        <v>0.19958685895558573</v>
      </c>
      <c r="AA78" s="64">
        <v>0.22136925690813067</v>
      </c>
      <c r="AB78" s="64">
        <v>0.22600309154298048</v>
      </c>
      <c r="AC78" s="64">
        <v>0.36709405052701172</v>
      </c>
      <c r="AD78" s="64">
        <v>0.44124925194047032</v>
      </c>
      <c r="AE78" s="64">
        <v>0.54295653128243704</v>
      </c>
      <c r="AF78" s="65">
        <v>0.8409939742806315</v>
      </c>
      <c r="AG78" s="65">
        <v>1.2383623231945282</v>
      </c>
      <c r="AH78" s="66">
        <v>0.35049526501512462</v>
      </c>
      <c r="AI78" s="67">
        <v>2.0828774114100672</v>
      </c>
      <c r="AJ78" s="65" t="s">
        <v>96</v>
      </c>
      <c r="AK78" s="68">
        <v>30.247402249189182</v>
      </c>
      <c r="AL78" s="69">
        <v>2.2926763099157754</v>
      </c>
      <c r="AM78" s="87">
        <f>VLOOKUP($A78,Coordinaten_Meetronde6!$A$2:$D$155,3,FALSE)</f>
        <v>177936.01</v>
      </c>
      <c r="AN78" s="87">
        <f>VLOOKUP($A78,Coordinaten_Meetronde6!$A$2:$D$155,4,FALSE)</f>
        <v>433241.78</v>
      </c>
    </row>
    <row r="79" spans="1:40" ht="12.75" x14ac:dyDescent="0.2">
      <c r="A79" s="70" t="s">
        <v>292</v>
      </c>
      <c r="B79" s="70" t="s">
        <v>96</v>
      </c>
      <c r="C79" s="47" t="s">
        <v>96</v>
      </c>
      <c r="D79" s="48" t="s">
        <v>96</v>
      </c>
      <c r="E79" s="48" t="s">
        <v>96</v>
      </c>
      <c r="F79" s="48" t="s">
        <v>96</v>
      </c>
      <c r="G79" s="48" t="s">
        <v>96</v>
      </c>
      <c r="H79" s="48">
        <v>97.351443123938878</v>
      </c>
      <c r="I79" s="48">
        <v>94.505723204994794</v>
      </c>
      <c r="J79" s="48">
        <v>90.797962648556876</v>
      </c>
      <c r="K79" s="49">
        <v>86.362889533928481</v>
      </c>
      <c r="L79" s="49">
        <v>81.135878197053501</v>
      </c>
      <c r="M79" s="49">
        <v>73.896708472534101</v>
      </c>
      <c r="N79" s="49">
        <v>63.264143709951256</v>
      </c>
      <c r="O79" s="49">
        <v>44.31458458842215</v>
      </c>
      <c r="P79" s="49">
        <v>11.573470617229855</v>
      </c>
      <c r="Q79" s="49">
        <v>1.8883838107234672</v>
      </c>
      <c r="R79" s="49">
        <v>0.31655621885096363</v>
      </c>
      <c r="S79" s="49">
        <v>0.18401884002409222</v>
      </c>
      <c r="T79" s="50">
        <v>0.12706062763568302</v>
      </c>
      <c r="U79" s="61">
        <v>9.2020373514431242</v>
      </c>
      <c r="V79" s="49">
        <v>90.67090202092119</v>
      </c>
      <c r="W79" s="62" t="s">
        <v>96</v>
      </c>
      <c r="X79" s="62" t="s">
        <v>96</v>
      </c>
      <c r="Y79" s="63">
        <v>1.9887803796785744</v>
      </c>
      <c r="Z79" s="64">
        <v>0.23700733300429888</v>
      </c>
      <c r="AA79" s="64">
        <v>0.25934494239121414</v>
      </c>
      <c r="AB79" s="64">
        <v>0.26213745025578955</v>
      </c>
      <c r="AC79" s="64">
        <v>0.3934188343847041</v>
      </c>
      <c r="AD79" s="64">
        <v>0.47135553371889582</v>
      </c>
      <c r="AE79" s="64">
        <v>0.62437640454727672</v>
      </c>
      <c r="AF79" s="65">
        <v>1.2024591303532823</v>
      </c>
      <c r="AG79" s="65">
        <v>1.8756849124005863</v>
      </c>
      <c r="AH79" s="66">
        <v>0.36244226015940462</v>
      </c>
      <c r="AI79" s="67">
        <v>1.8514775458818258</v>
      </c>
      <c r="AJ79" s="65" t="s">
        <v>96</v>
      </c>
      <c r="AK79" s="68">
        <v>27.324704271093715</v>
      </c>
      <c r="AL79" s="69">
        <v>2.5291198860835755</v>
      </c>
      <c r="AM79" s="87">
        <f>VLOOKUP($A79,Coordinaten_Meetronde6!$A$2:$D$155,3,FALSE)</f>
        <v>177946.11</v>
      </c>
      <c r="AN79" s="87">
        <f>VLOOKUP($A79,Coordinaten_Meetronde6!$A$2:$D$155,4,FALSE)</f>
        <v>433258.53</v>
      </c>
    </row>
    <row r="80" spans="1:40" ht="12.75" x14ac:dyDescent="0.2">
      <c r="A80" s="70" t="s">
        <v>293</v>
      </c>
      <c r="B80" s="70" t="s">
        <v>96</v>
      </c>
      <c r="C80" s="47" t="s">
        <v>96</v>
      </c>
      <c r="D80" s="48" t="s">
        <v>96</v>
      </c>
      <c r="E80" s="48" t="s">
        <v>96</v>
      </c>
      <c r="F80" s="48" t="s">
        <v>96</v>
      </c>
      <c r="G80" s="48" t="s">
        <v>96</v>
      </c>
      <c r="H80" s="48">
        <v>93.132355550298655</v>
      </c>
      <c r="I80" s="48">
        <v>90.519841504524209</v>
      </c>
      <c r="J80" s="48">
        <v>88.083269264888514</v>
      </c>
      <c r="K80" s="49">
        <v>86.048849724998519</v>
      </c>
      <c r="L80" s="49">
        <v>84.10314033946419</v>
      </c>
      <c r="M80" s="49">
        <v>81.477319770536411</v>
      </c>
      <c r="N80" s="49">
        <v>76.447454018569985</v>
      </c>
      <c r="O80" s="49">
        <v>65.456265893902653</v>
      </c>
      <c r="P80" s="49">
        <v>41.476432668992842</v>
      </c>
      <c r="Q80" s="49">
        <v>18.893784375184808</v>
      </c>
      <c r="R80" s="49">
        <v>6.1638772251463791</v>
      </c>
      <c r="S80" s="49">
        <v>2.4809273168135437</v>
      </c>
      <c r="T80" s="50">
        <v>1.2715122124312699</v>
      </c>
      <c r="U80" s="61">
        <v>11.916730735111486</v>
      </c>
      <c r="V80" s="49">
        <v>86.811757052457239</v>
      </c>
      <c r="W80" s="62" t="s">
        <v>96</v>
      </c>
      <c r="X80" s="62" t="s">
        <v>96</v>
      </c>
      <c r="Y80" s="63">
        <v>2.3493364374211776</v>
      </c>
      <c r="Z80" s="64">
        <v>0.13951860259841162</v>
      </c>
      <c r="AA80" s="64">
        <v>0.16100267026049914</v>
      </c>
      <c r="AB80" s="64">
        <v>0.16568121517208187</v>
      </c>
      <c r="AC80" s="64">
        <v>0.28318516056747395</v>
      </c>
      <c r="AD80" s="64">
        <v>0.32777613678253342</v>
      </c>
      <c r="AE80" s="64">
        <v>0.40899485008715153</v>
      </c>
      <c r="AF80" s="65">
        <v>0.98663731163544277</v>
      </c>
      <c r="AG80" s="65">
        <v>2.6060436512080289</v>
      </c>
      <c r="AH80" s="66">
        <v>0.2619800870016345</v>
      </c>
      <c r="AI80" s="67">
        <v>2.1347948171156035</v>
      </c>
      <c r="AJ80" s="65" t="s">
        <v>96</v>
      </c>
      <c r="AK80" s="68">
        <v>42.035406904654756</v>
      </c>
      <c r="AL80" s="69">
        <v>2.0372582648293811</v>
      </c>
      <c r="AM80" s="87">
        <f>VLOOKUP($A80,Coordinaten_Meetronde6!$A$2:$D$155,3,FALSE)</f>
        <v>178294</v>
      </c>
      <c r="AN80" s="87">
        <f>VLOOKUP($A80,Coordinaten_Meetronde6!$A$2:$D$155,4,FALSE)</f>
        <v>433052</v>
      </c>
    </row>
    <row r="81" spans="1:40" ht="12.75" x14ac:dyDescent="0.2">
      <c r="A81" s="70" t="s">
        <v>294</v>
      </c>
      <c r="B81" s="70" t="s">
        <v>96</v>
      </c>
      <c r="C81" s="47" t="s">
        <v>96</v>
      </c>
      <c r="D81" s="48" t="s">
        <v>96</v>
      </c>
      <c r="E81" s="48" t="s">
        <v>96</v>
      </c>
      <c r="F81" s="48" t="s">
        <v>96</v>
      </c>
      <c r="G81" s="48" t="s">
        <v>96</v>
      </c>
      <c r="H81" s="48">
        <v>87.799364483589599</v>
      </c>
      <c r="I81" s="48">
        <v>84.059840907636868</v>
      </c>
      <c r="J81" s="48">
        <v>81.23840395811564</v>
      </c>
      <c r="K81" s="49">
        <v>79.001300889296459</v>
      </c>
      <c r="L81" s="49">
        <v>76.693821842144558</v>
      </c>
      <c r="M81" s="49">
        <v>73.241133693032793</v>
      </c>
      <c r="N81" s="49">
        <v>67.509756669723402</v>
      </c>
      <c r="O81" s="49">
        <v>57.396941843850648</v>
      </c>
      <c r="P81" s="49">
        <v>25.004798362159057</v>
      </c>
      <c r="Q81" s="49">
        <v>5.2078223966219559</v>
      </c>
      <c r="R81" s="49">
        <v>0.73788146979165214</v>
      </c>
      <c r="S81" s="49">
        <v>0.31669190249729595</v>
      </c>
      <c r="T81" s="50">
        <v>0.15781279989764899</v>
      </c>
      <c r="U81" s="61">
        <v>18.76159604188436</v>
      </c>
      <c r="V81" s="49">
        <v>81.080591158217985</v>
      </c>
      <c r="W81" s="62" t="s">
        <v>96</v>
      </c>
      <c r="X81" s="62" t="s">
        <v>96</v>
      </c>
      <c r="Y81" s="63">
        <v>1.9893319847355055</v>
      </c>
      <c r="Z81" s="64">
        <v>0.1948980425579705</v>
      </c>
      <c r="AA81" s="64">
        <v>0.21175814697158762</v>
      </c>
      <c r="AB81" s="64">
        <v>0.21530130294119307</v>
      </c>
      <c r="AC81" s="64">
        <v>0.32768185138428141</v>
      </c>
      <c r="AD81" s="64">
        <v>0.38771690982291246</v>
      </c>
      <c r="AE81" s="64">
        <v>0.58228851940005022</v>
      </c>
      <c r="AF81" s="65">
        <v>2.7800893073492818</v>
      </c>
      <c r="AG81" s="65" t="s">
        <v>96</v>
      </c>
      <c r="AH81" s="66">
        <v>0.29629239065147428</v>
      </c>
      <c r="AI81" s="67">
        <v>1.7081628658647723</v>
      </c>
      <c r="AJ81" s="65" t="s">
        <v>96</v>
      </c>
      <c r="AK81" s="68">
        <v>34.573345056579157</v>
      </c>
      <c r="AL81" s="69">
        <v>2.488153376980657</v>
      </c>
      <c r="AM81" s="87">
        <f>VLOOKUP($A81,Coordinaten_Meetronde6!$A$2:$D$155,3,FALSE)</f>
        <v>178312</v>
      </c>
      <c r="AN81" s="87">
        <f>VLOOKUP($A81,Coordinaten_Meetronde6!$A$2:$D$155,4,FALSE)</f>
        <v>433096</v>
      </c>
    </row>
    <row r="82" spans="1:40" ht="12.75" x14ac:dyDescent="0.2">
      <c r="A82" s="70" t="s">
        <v>295</v>
      </c>
      <c r="B82" s="70" t="s">
        <v>96</v>
      </c>
      <c r="C82" s="47" t="s">
        <v>96</v>
      </c>
      <c r="D82" s="48" t="s">
        <v>96</v>
      </c>
      <c r="E82" s="48" t="s">
        <v>96</v>
      </c>
      <c r="F82" s="48" t="s">
        <v>96</v>
      </c>
      <c r="G82" s="48" t="s">
        <v>96</v>
      </c>
      <c r="H82" s="48">
        <v>89.27668804224821</v>
      </c>
      <c r="I82" s="48">
        <v>81.519238023387402</v>
      </c>
      <c r="J82" s="48">
        <v>74.883062995096196</v>
      </c>
      <c r="K82" s="49">
        <v>69.097510373443981</v>
      </c>
      <c r="L82" s="49">
        <v>63.232742361373063</v>
      </c>
      <c r="M82" s="49">
        <v>55.321576763485481</v>
      </c>
      <c r="N82" s="49">
        <v>43.262919652961145</v>
      </c>
      <c r="O82" s="49">
        <v>28.248774047529242</v>
      </c>
      <c r="P82" s="49">
        <v>13.043191248585446</v>
      </c>
      <c r="Q82" s="49">
        <v>3.1214635986420345</v>
      </c>
      <c r="R82" s="49">
        <v>0.68087514145606753</v>
      </c>
      <c r="S82" s="49">
        <v>0.36495662014335323</v>
      </c>
      <c r="T82" s="50">
        <v>0.24330441342890929</v>
      </c>
      <c r="U82" s="61">
        <v>25.116937004903804</v>
      </c>
      <c r="V82" s="49">
        <v>74.63975858166728</v>
      </c>
      <c r="W82" s="62" t="s">
        <v>96</v>
      </c>
      <c r="X82" s="62" t="s">
        <v>96</v>
      </c>
      <c r="Y82" s="63">
        <v>3.8462596592978286</v>
      </c>
      <c r="Z82" s="64">
        <v>0.22603778722602871</v>
      </c>
      <c r="AA82" s="64">
        <v>0.26153993938960701</v>
      </c>
      <c r="AB82" s="64">
        <v>0.26764141067080843</v>
      </c>
      <c r="AC82" s="64">
        <v>0.60820830811028803</v>
      </c>
      <c r="AD82" s="64">
        <v>0.86940002248442028</v>
      </c>
      <c r="AE82" s="64">
        <v>1.4801005721344511</v>
      </c>
      <c r="AF82" s="65">
        <v>3.1382986471709033</v>
      </c>
      <c r="AG82" s="65" t="s">
        <v>96</v>
      </c>
      <c r="AH82" s="66">
        <v>0.43903995470971174</v>
      </c>
      <c r="AI82" s="67">
        <v>2.5121015133625755</v>
      </c>
      <c r="AJ82" s="65" t="s">
        <v>96</v>
      </c>
      <c r="AK82" s="68">
        <v>25.89895403368957</v>
      </c>
      <c r="AL82" s="69">
        <v>3.0489720860052807</v>
      </c>
      <c r="AM82" s="87">
        <f>VLOOKUP($A82,Coordinaten_Meetronde6!$A$2:$D$155,3,FALSE)</f>
        <v>178304</v>
      </c>
      <c r="AN82" s="87">
        <f>VLOOKUP($A82,Coordinaten_Meetronde6!$A$2:$D$155,4,FALSE)</f>
        <v>433072</v>
      </c>
    </row>
    <row r="83" spans="1:40" ht="12.75" x14ac:dyDescent="0.2">
      <c r="A83" s="70" t="s">
        <v>296</v>
      </c>
      <c r="B83" s="70" t="s">
        <v>96</v>
      </c>
      <c r="C83" s="47" t="s">
        <v>96</v>
      </c>
      <c r="D83" s="48" t="s">
        <v>96</v>
      </c>
      <c r="E83" s="48" t="s">
        <v>96</v>
      </c>
      <c r="F83" s="48" t="s">
        <v>96</v>
      </c>
      <c r="G83" s="48" t="s">
        <v>96</v>
      </c>
      <c r="H83" s="48">
        <v>88.254292875759134</v>
      </c>
      <c r="I83" s="48">
        <v>83.419585739048031</v>
      </c>
      <c r="J83" s="48">
        <v>78.720804080258389</v>
      </c>
      <c r="K83" s="49">
        <v>74.571959446820728</v>
      </c>
      <c r="L83" s="49">
        <v>70.196156675936209</v>
      </c>
      <c r="M83" s="49">
        <v>64.065792919404913</v>
      </c>
      <c r="N83" s="49">
        <v>54.402613759648844</v>
      </c>
      <c r="O83" s="49">
        <v>41.205372173934734</v>
      </c>
      <c r="P83" s="49">
        <v>17.650359766058532</v>
      </c>
      <c r="Q83" s="49">
        <v>3.5876844034866733</v>
      </c>
      <c r="R83" s="49">
        <v>0.49756207055654744</v>
      </c>
      <c r="S83" s="49">
        <v>0.15961890985272323</v>
      </c>
      <c r="T83" s="50">
        <v>5.8610068461551458E-2</v>
      </c>
      <c r="U83" s="61">
        <v>21.279195919741611</v>
      </c>
      <c r="V83" s="49">
        <v>78.662194011796842</v>
      </c>
      <c r="W83" s="62" t="s">
        <v>96</v>
      </c>
      <c r="X83" s="62" t="s">
        <v>96</v>
      </c>
      <c r="Y83" s="63">
        <v>2.9299260628888697</v>
      </c>
      <c r="Z83" s="64">
        <v>0.20908660199960699</v>
      </c>
      <c r="AA83" s="64">
        <v>0.23499130636925417</v>
      </c>
      <c r="AB83" s="64">
        <v>0.24054532111790028</v>
      </c>
      <c r="AC83" s="64">
        <v>0.44601517178636191</v>
      </c>
      <c r="AD83" s="64">
        <v>0.61260828459952055</v>
      </c>
      <c r="AE83" s="64">
        <v>0.98910097562098132</v>
      </c>
      <c r="AF83" s="65">
        <v>2.9224982337074379</v>
      </c>
      <c r="AG83" s="65" t="s">
        <v>96</v>
      </c>
      <c r="AH83" s="66">
        <v>0.34553311725235247</v>
      </c>
      <c r="AI83" s="67">
        <v>2.0852049731921927</v>
      </c>
      <c r="AJ83" s="65" t="s">
        <v>96</v>
      </c>
      <c r="AK83" s="68">
        <v>29.57326324950888</v>
      </c>
      <c r="AL83" s="69">
        <v>2.785325036475415</v>
      </c>
      <c r="AM83" s="87">
        <f>VLOOKUP($A83,Coordinaten_Meetronde6!$A$2:$D$155,3,FALSE)</f>
        <v>178348</v>
      </c>
      <c r="AN83" s="87">
        <f>VLOOKUP($A83,Coordinaten_Meetronde6!$A$2:$D$155,4,FALSE)</f>
        <v>433079.01</v>
      </c>
    </row>
    <row r="84" spans="1:40" ht="12.75" x14ac:dyDescent="0.2">
      <c r="A84" s="70" t="s">
        <v>297</v>
      </c>
      <c r="B84" s="70" t="s">
        <v>96</v>
      </c>
      <c r="C84" s="47" t="s">
        <v>96</v>
      </c>
      <c r="D84" s="48" t="s">
        <v>96</v>
      </c>
      <c r="E84" s="48" t="s">
        <v>96</v>
      </c>
      <c r="F84" s="48" t="s">
        <v>96</v>
      </c>
      <c r="G84" s="48" t="s">
        <v>96</v>
      </c>
      <c r="H84" s="48">
        <v>92.680507333663996</v>
      </c>
      <c r="I84" s="48">
        <v>89.602494154325797</v>
      </c>
      <c r="J84" s="48">
        <v>86.491886912775456</v>
      </c>
      <c r="K84" s="49">
        <v>83.070927513639916</v>
      </c>
      <c r="L84" s="49">
        <v>78.949904343513083</v>
      </c>
      <c r="M84" s="49">
        <v>72.232693261531921</v>
      </c>
      <c r="N84" s="49">
        <v>59.88096081626869</v>
      </c>
      <c r="O84" s="49">
        <v>41.319350953022038</v>
      </c>
      <c r="P84" s="49">
        <v>13.894990434351302</v>
      </c>
      <c r="Q84" s="49">
        <v>2.1228654432083922</v>
      </c>
      <c r="R84" s="49">
        <v>0.2650038971161347</v>
      </c>
      <c r="S84" s="49">
        <v>8.5027988379511477E-2</v>
      </c>
      <c r="T84" s="50">
        <v>3.1176929072490225E-2</v>
      </c>
      <c r="U84" s="61">
        <v>13.508113087224544</v>
      </c>
      <c r="V84" s="49">
        <v>86.460709983702969</v>
      </c>
      <c r="W84" s="62" t="s">
        <v>96</v>
      </c>
      <c r="X84" s="62" t="s">
        <v>96</v>
      </c>
      <c r="Y84" s="63">
        <v>2.237182567780744</v>
      </c>
      <c r="Z84" s="64">
        <v>0.22425196063195085</v>
      </c>
      <c r="AA84" s="64">
        <v>0.25355732528824054</v>
      </c>
      <c r="AB84" s="64">
        <v>0.2568202081336779</v>
      </c>
      <c r="AC84" s="64">
        <v>0.41666775054079935</v>
      </c>
      <c r="AD84" s="64">
        <v>0.5016925771164541</v>
      </c>
      <c r="AE84" s="64">
        <v>0.66639354290353492</v>
      </c>
      <c r="AF84" s="65">
        <v>1.5423988305645553</v>
      </c>
      <c r="AG84" s="65">
        <v>2.9319910163647949</v>
      </c>
      <c r="AH84" s="66">
        <v>0.3679525617617157</v>
      </c>
      <c r="AI84" s="67">
        <v>1.9969656178430073</v>
      </c>
      <c r="AJ84" s="65" t="s">
        <v>96</v>
      </c>
      <c r="AK84" s="68">
        <v>27.969807730011365</v>
      </c>
      <c r="AL84" s="69">
        <v>2.605172535959754</v>
      </c>
      <c r="AM84" s="87">
        <f>VLOOKUP($A84,Coordinaten_Meetronde6!$A$2:$D$155,3,FALSE)</f>
        <v>178389</v>
      </c>
      <c r="AN84" s="87">
        <f>VLOOKUP($A84,Coordinaten_Meetronde6!$A$2:$D$155,4,FALSE)</f>
        <v>433067</v>
      </c>
    </row>
    <row r="85" spans="1:40" ht="12.75" x14ac:dyDescent="0.2">
      <c r="A85" s="70" t="s">
        <v>298</v>
      </c>
      <c r="B85" s="70" t="s">
        <v>96</v>
      </c>
      <c r="C85" s="47" t="s">
        <v>96</v>
      </c>
      <c r="D85" s="48" t="s">
        <v>96</v>
      </c>
      <c r="E85" s="48" t="s">
        <v>96</v>
      </c>
      <c r="F85" s="48" t="s">
        <v>96</v>
      </c>
      <c r="G85" s="48" t="s">
        <v>96</v>
      </c>
      <c r="H85" s="48">
        <v>88.783685360524402</v>
      </c>
      <c r="I85" s="48">
        <v>83.083758193736344</v>
      </c>
      <c r="J85" s="48">
        <v>76.670065549890737</v>
      </c>
      <c r="K85" s="49">
        <v>71.02840495265842</v>
      </c>
      <c r="L85" s="49">
        <v>65.446467589220688</v>
      </c>
      <c r="M85" s="49">
        <v>57.587764020393308</v>
      </c>
      <c r="N85" s="49">
        <v>45.060451565914065</v>
      </c>
      <c r="O85" s="49">
        <v>28.684632192279679</v>
      </c>
      <c r="P85" s="49">
        <v>12.939548434085948</v>
      </c>
      <c r="Q85" s="49">
        <v>4.3612527312454556</v>
      </c>
      <c r="R85" s="49">
        <v>1.7654770575382381</v>
      </c>
      <c r="S85" s="49">
        <v>1.1609613983976568</v>
      </c>
      <c r="T85" s="50">
        <v>1.0517115804806865</v>
      </c>
      <c r="U85" s="61">
        <v>23.329934450109263</v>
      </c>
      <c r="V85" s="49">
        <v>75.618353969410052</v>
      </c>
      <c r="W85" s="62" t="s">
        <v>96</v>
      </c>
      <c r="X85" s="62" t="s">
        <v>96</v>
      </c>
      <c r="Y85" s="63">
        <v>3.5307176686201975</v>
      </c>
      <c r="Z85" s="64">
        <v>0.22338383300095954</v>
      </c>
      <c r="AA85" s="64">
        <v>0.26173930452883098</v>
      </c>
      <c r="AB85" s="64">
        <v>0.26763386406020007</v>
      </c>
      <c r="AC85" s="64">
        <v>0.57413979868423703</v>
      </c>
      <c r="AD85" s="64">
        <v>0.78870524606059145</v>
      </c>
      <c r="AE85" s="64">
        <v>1.3158479228688527</v>
      </c>
      <c r="AF85" s="65">
        <v>2.9652269423374853</v>
      </c>
      <c r="AG85" s="65" t="s">
        <v>96</v>
      </c>
      <c r="AH85" s="66">
        <v>0.43919697663328044</v>
      </c>
      <c r="AI85" s="67">
        <v>2.4520941421269544</v>
      </c>
      <c r="AJ85" s="65" t="s">
        <v>96</v>
      </c>
      <c r="AK85" s="68">
        <v>25.922954995647007</v>
      </c>
      <c r="AL85" s="69">
        <v>2.9811798980335031</v>
      </c>
      <c r="AM85" s="87">
        <f>VLOOKUP($A85,Coordinaten_Meetronde6!$A$2:$D$155,3,FALSE)</f>
        <v>178342</v>
      </c>
      <c r="AN85" s="87">
        <f>VLOOKUP($A85,Coordinaten_Meetronde6!$A$2:$D$155,4,FALSE)</f>
        <v>433060</v>
      </c>
    </row>
    <row r="86" spans="1:40" ht="12.75" x14ac:dyDescent="0.2">
      <c r="A86" s="70" t="s">
        <v>299</v>
      </c>
      <c r="B86" s="70" t="s">
        <v>96</v>
      </c>
      <c r="C86" s="47" t="s">
        <v>96</v>
      </c>
      <c r="D86" s="48" t="s">
        <v>96</v>
      </c>
      <c r="E86" s="48" t="s">
        <v>96</v>
      </c>
      <c r="F86" s="48" t="s">
        <v>96</v>
      </c>
      <c r="G86" s="48" t="s">
        <v>96</v>
      </c>
      <c r="H86" s="48">
        <v>39.292331087955276</v>
      </c>
      <c r="I86" s="48">
        <v>32.546558574381265</v>
      </c>
      <c r="J86" s="48">
        <v>27.48000042837101</v>
      </c>
      <c r="K86" s="49">
        <v>24.172976214699549</v>
      </c>
      <c r="L86" s="49">
        <v>21.69699176456729</v>
      </c>
      <c r="M86" s="49">
        <v>19.004679953307559</v>
      </c>
      <c r="N86" s="49">
        <v>15.328185741670861</v>
      </c>
      <c r="O86" s="49">
        <v>10.310890262055963</v>
      </c>
      <c r="P86" s="49">
        <v>3.664714008803021</v>
      </c>
      <c r="Q86" s="49">
        <v>0.70574124249011805</v>
      </c>
      <c r="R86" s="49">
        <v>0.13279501376141364</v>
      </c>
      <c r="S86" s="49">
        <v>4.9262666395356751E-2</v>
      </c>
      <c r="T86" s="50">
        <v>7.4964927123313376E-3</v>
      </c>
      <c r="U86" s="61">
        <v>72.519999571628986</v>
      </c>
      <c r="V86" s="49">
        <v>27.472503935658676</v>
      </c>
      <c r="W86" s="62" t="s">
        <v>96</v>
      </c>
      <c r="X86" s="62" t="s">
        <v>96</v>
      </c>
      <c r="Y86" s="63" t="s">
        <v>96</v>
      </c>
      <c r="Z86" s="64">
        <v>0.3492245075497134</v>
      </c>
      <c r="AA86" s="64">
        <v>0.4889232400958145</v>
      </c>
      <c r="AB86" s="64">
        <v>0.53308689266850717</v>
      </c>
      <c r="AC86" s="64" t="s">
        <v>96</v>
      </c>
      <c r="AD86" s="64" t="s">
        <v>96</v>
      </c>
      <c r="AE86" s="64" t="s">
        <v>96</v>
      </c>
      <c r="AF86" s="65" t="s">
        <v>96</v>
      </c>
      <c r="AG86" s="65" t="s">
        <v>96</v>
      </c>
      <c r="AH86" s="66">
        <v>0.44874344849385261</v>
      </c>
      <c r="AI86" s="67">
        <v>2.4721253589268564</v>
      </c>
      <c r="AJ86" s="65" t="s">
        <v>96</v>
      </c>
      <c r="AK86" s="68">
        <v>24.422683848354922</v>
      </c>
      <c r="AL86" s="69">
        <v>4.3169731304282637</v>
      </c>
      <c r="AM86" s="87">
        <f>VLOOKUP($A86,Coordinaten_Meetronde6!$A$2:$D$155,3,FALSE)</f>
        <v>178378</v>
      </c>
      <c r="AN86" s="87">
        <f>VLOOKUP($A86,Coordinaten_Meetronde6!$A$2:$D$155,4,FALSE)</f>
        <v>433046</v>
      </c>
    </row>
    <row r="87" spans="1:40" ht="12.75" x14ac:dyDescent="0.2">
      <c r="A87" s="70" t="s">
        <v>300</v>
      </c>
      <c r="B87" s="70" t="s">
        <v>96</v>
      </c>
      <c r="C87" s="47" t="s">
        <v>96</v>
      </c>
      <c r="D87" s="48" t="s">
        <v>96</v>
      </c>
      <c r="E87" s="48" t="s">
        <v>96</v>
      </c>
      <c r="F87" s="48" t="s">
        <v>96</v>
      </c>
      <c r="G87" s="48" t="s">
        <v>96</v>
      </c>
      <c r="H87" s="48">
        <v>92.035919996371703</v>
      </c>
      <c r="I87" s="48">
        <v>86.728045111645287</v>
      </c>
      <c r="J87" s="48">
        <v>81.255385731779214</v>
      </c>
      <c r="K87" s="49">
        <v>76.063918242701874</v>
      </c>
      <c r="L87" s="49">
        <v>70.378097268205693</v>
      </c>
      <c r="M87" s="49">
        <v>62.315751281237262</v>
      </c>
      <c r="N87" s="49">
        <v>50.735483090691957</v>
      </c>
      <c r="O87" s="49">
        <v>37.2503666077071</v>
      </c>
      <c r="P87" s="49">
        <v>18.851950957715417</v>
      </c>
      <c r="Q87" s="49">
        <v>6.0637670642659725</v>
      </c>
      <c r="R87" s="49">
        <v>2.0560267283474891</v>
      </c>
      <c r="S87" s="49">
        <v>0.95847128365612133</v>
      </c>
      <c r="T87" s="50">
        <v>0.46865315131451712</v>
      </c>
      <c r="U87" s="61">
        <v>18.744614268220786</v>
      </c>
      <c r="V87" s="49">
        <v>80.786732580464701</v>
      </c>
      <c r="W87" s="62" t="s">
        <v>96</v>
      </c>
      <c r="X87" s="62" t="s">
        <v>96</v>
      </c>
      <c r="Y87" s="63">
        <v>3.3236765992322628</v>
      </c>
      <c r="Z87" s="64">
        <v>0.19915256148511609</v>
      </c>
      <c r="AA87" s="64">
        <v>0.22644716270572804</v>
      </c>
      <c r="AB87" s="64">
        <v>0.23233951630453697</v>
      </c>
      <c r="AC87" s="64">
        <v>0.49074691856548686</v>
      </c>
      <c r="AD87" s="64">
        <v>0.66191870828524479</v>
      </c>
      <c r="AE87" s="64">
        <v>0.9840666418371915</v>
      </c>
      <c r="AF87" s="65">
        <v>2.3676375759986574</v>
      </c>
      <c r="AG87" s="65">
        <v>3.4885493910028464</v>
      </c>
      <c r="AH87" s="66">
        <v>0.38910346879307228</v>
      </c>
      <c r="AI87" s="67">
        <v>2.4899680489748519</v>
      </c>
      <c r="AJ87" s="65" t="s">
        <v>96</v>
      </c>
      <c r="AK87" s="68">
        <v>29.175148617757948</v>
      </c>
      <c r="AL87" s="69">
        <v>2.7672305622326023</v>
      </c>
      <c r="AM87" s="87">
        <f>VLOOKUP($A87,Coordinaten_Meetronde6!$A$2:$D$155,3,FALSE)</f>
        <v>178333</v>
      </c>
      <c r="AN87" s="87">
        <f>VLOOKUP($A87,Coordinaten_Meetronde6!$A$2:$D$155,4,FALSE)</f>
        <v>433037</v>
      </c>
    </row>
    <row r="88" spans="1:40" ht="12.75" x14ac:dyDescent="0.2">
      <c r="A88" s="70" t="s">
        <v>301</v>
      </c>
      <c r="B88" s="70" t="s">
        <v>96</v>
      </c>
      <c r="C88" s="47" t="s">
        <v>96</v>
      </c>
      <c r="D88" s="48" t="s">
        <v>96</v>
      </c>
      <c r="E88" s="48" t="s">
        <v>96</v>
      </c>
      <c r="F88" s="48" t="s">
        <v>96</v>
      </c>
      <c r="G88" s="48" t="s">
        <v>96</v>
      </c>
      <c r="H88" s="48">
        <v>69.974517298833675</v>
      </c>
      <c r="I88" s="48">
        <v>64.712339507987849</v>
      </c>
      <c r="J88" s="48">
        <v>60.55963932176811</v>
      </c>
      <c r="K88" s="49">
        <v>57.702636479466832</v>
      </c>
      <c r="L88" s="49">
        <v>55.259237479172782</v>
      </c>
      <c r="M88" s="49">
        <v>52.364010585122024</v>
      </c>
      <c r="N88" s="49">
        <v>47.836910712535527</v>
      </c>
      <c r="O88" s="49">
        <v>39.107125355287664</v>
      </c>
      <c r="P88" s="49">
        <v>14.343820444967159</v>
      </c>
      <c r="Q88" s="49">
        <v>3.4274233068705202</v>
      </c>
      <c r="R88" s="49">
        <v>0.73997843771439331</v>
      </c>
      <c r="S88" s="49">
        <v>0.36361854356561035</v>
      </c>
      <c r="T88" s="50">
        <v>0.22934431049690465</v>
      </c>
      <c r="U88" s="61">
        <v>39.44036067823189</v>
      </c>
      <c r="V88" s="49">
        <v>60.330295011271204</v>
      </c>
      <c r="W88" s="62" t="s">
        <v>96</v>
      </c>
      <c r="X88" s="62" t="s">
        <v>96</v>
      </c>
      <c r="Y88" s="63">
        <v>8.5019217039043635</v>
      </c>
      <c r="Z88" s="64">
        <v>0.2193664352043975</v>
      </c>
      <c r="AA88" s="64">
        <v>0.25233375728874824</v>
      </c>
      <c r="AB88" s="64">
        <v>0.25593230786501536</v>
      </c>
      <c r="AC88" s="64">
        <v>0.59120044655813653</v>
      </c>
      <c r="AD88" s="64">
        <v>1.8650362565723972</v>
      </c>
      <c r="AE88" s="64" t="s">
        <v>96</v>
      </c>
      <c r="AF88" s="65" t="s">
        <v>96</v>
      </c>
      <c r="AG88" s="65" t="s">
        <v>96</v>
      </c>
      <c r="AH88" s="66">
        <v>0.31379625851294174</v>
      </c>
      <c r="AI88" s="67">
        <v>1.7435189581887376</v>
      </c>
      <c r="AJ88" s="65" t="s">
        <v>96</v>
      </c>
      <c r="AK88" s="68">
        <v>32.209477189322257</v>
      </c>
      <c r="AL88" s="69">
        <v>3.2126041360384203</v>
      </c>
      <c r="AM88" s="87">
        <f>VLOOKUP($A88,Coordinaten_Meetronde6!$A$2:$D$155,3,FALSE)</f>
        <v>178371</v>
      </c>
      <c r="AN88" s="87">
        <f>VLOOKUP($A88,Coordinaten_Meetronde6!$A$2:$D$155,4,FALSE)</f>
        <v>433025</v>
      </c>
    </row>
    <row r="89" spans="1:40" ht="12.75" x14ac:dyDescent="0.2">
      <c r="A89" s="70" t="s">
        <v>302</v>
      </c>
      <c r="B89" s="70" t="s">
        <v>96</v>
      </c>
      <c r="C89" s="47" t="s">
        <v>96</v>
      </c>
      <c r="D89" s="48" t="s">
        <v>96</v>
      </c>
      <c r="E89" s="48" t="s">
        <v>96</v>
      </c>
      <c r="F89" s="48" t="s">
        <v>96</v>
      </c>
      <c r="G89" s="48" t="s">
        <v>96</v>
      </c>
      <c r="H89" s="48">
        <v>86.39181649101053</v>
      </c>
      <c r="I89" s="48">
        <v>79.427567679272585</v>
      </c>
      <c r="J89" s="48">
        <v>73.179228293921412</v>
      </c>
      <c r="K89" s="49">
        <v>67.730936143831372</v>
      </c>
      <c r="L89" s="49">
        <v>61.95052106397425</v>
      </c>
      <c r="M89" s="49">
        <v>53.780296991704311</v>
      </c>
      <c r="N89" s="49">
        <v>40.05697753372894</v>
      </c>
      <c r="O89" s="49">
        <v>23.449354943465305</v>
      </c>
      <c r="P89" s="49">
        <v>10.560033064682797</v>
      </c>
      <c r="Q89" s="49">
        <v>3.5219791574410317</v>
      </c>
      <c r="R89" s="49">
        <v>0.82956927346264053</v>
      </c>
      <c r="S89" s="49">
        <v>0.33950343931746052</v>
      </c>
      <c r="T89" s="50">
        <v>0.17418002538896224</v>
      </c>
      <c r="U89" s="61">
        <v>26.820771706078588</v>
      </c>
      <c r="V89" s="49">
        <v>73.005048268532448</v>
      </c>
      <c r="W89" s="62" t="s">
        <v>96</v>
      </c>
      <c r="X89" s="62" t="s">
        <v>96</v>
      </c>
      <c r="Y89" s="63">
        <v>3.7835760277373383</v>
      </c>
      <c r="Z89" s="64">
        <v>0.24354972807380981</v>
      </c>
      <c r="AA89" s="64">
        <v>0.28209706304973414</v>
      </c>
      <c r="AB89" s="64">
        <v>0.28987692303999918</v>
      </c>
      <c r="AC89" s="64">
        <v>0.64462658001082218</v>
      </c>
      <c r="AD89" s="64">
        <v>0.92148891270201427</v>
      </c>
      <c r="AE89" s="64">
        <v>1.6242035011067941</v>
      </c>
      <c r="AF89" s="65">
        <v>3.5388335115719247</v>
      </c>
      <c r="AG89" s="65" t="s">
        <v>96</v>
      </c>
      <c r="AH89" s="66">
        <v>0.46633230913794943</v>
      </c>
      <c r="AI89" s="67">
        <v>2.5531462900997868</v>
      </c>
      <c r="AJ89" s="65" t="s">
        <v>96</v>
      </c>
      <c r="AK89" s="68">
        <v>24.985015217208641</v>
      </c>
      <c r="AL89" s="69">
        <v>3.1342367077022995</v>
      </c>
      <c r="AM89" s="87">
        <f>VLOOKUP($A89,Coordinaten_Meetronde6!$A$2:$D$155,3,FALSE)</f>
        <v>178498</v>
      </c>
      <c r="AN89" s="87">
        <f>VLOOKUP($A89,Coordinaten_Meetronde6!$A$2:$D$155,4,FALSE)</f>
        <v>433031</v>
      </c>
    </row>
    <row r="90" spans="1:40" ht="12.75" x14ac:dyDescent="0.2">
      <c r="A90" s="70" t="s">
        <v>303</v>
      </c>
      <c r="B90" s="70" t="s">
        <v>96</v>
      </c>
      <c r="C90" s="47" t="s">
        <v>96</v>
      </c>
      <c r="D90" s="48" t="s">
        <v>96</v>
      </c>
      <c r="E90" s="48" t="s">
        <v>96</v>
      </c>
      <c r="F90" s="48" t="s">
        <v>96</v>
      </c>
      <c r="G90" s="48" t="s">
        <v>96</v>
      </c>
      <c r="H90" s="48">
        <v>88.14791609559984</v>
      </c>
      <c r="I90" s="48">
        <v>86.197804492827387</v>
      </c>
      <c r="J90" s="48">
        <v>85.140515069637502</v>
      </c>
      <c r="K90" s="49">
        <v>84.640586860894629</v>
      </c>
      <c r="L90" s="49">
        <v>84.282935870827927</v>
      </c>
      <c r="M90" s="49">
        <v>83.841745963373398</v>
      </c>
      <c r="N90" s="49">
        <v>83.050736839357256</v>
      </c>
      <c r="O90" s="49">
        <v>76.388508177676812</v>
      </c>
      <c r="P90" s="49">
        <v>16.907493701948788</v>
      </c>
      <c r="Q90" s="49">
        <v>1.6877471903512336</v>
      </c>
      <c r="R90" s="49">
        <v>0.22190024931143282</v>
      </c>
      <c r="S90" s="49">
        <v>7.7012439466906599E-2</v>
      </c>
      <c r="T90" s="50">
        <v>2.6105911683677028E-3</v>
      </c>
      <c r="U90" s="61">
        <v>14.859484930362498</v>
      </c>
      <c r="V90" s="49">
        <v>85.137904478469139</v>
      </c>
      <c r="W90" s="62" t="s">
        <v>96</v>
      </c>
      <c r="X90" s="62" t="s">
        <v>96</v>
      </c>
      <c r="Y90" s="63">
        <v>1.4965073378029796</v>
      </c>
      <c r="Z90" s="64">
        <v>0.21537250137515435</v>
      </c>
      <c r="AA90" s="64">
        <v>0.23991613893276778</v>
      </c>
      <c r="AB90" s="64">
        <v>0.24515079492514794</v>
      </c>
      <c r="AC90" s="64">
        <v>0.30385490649626884</v>
      </c>
      <c r="AD90" s="64">
        <v>0.3223065286689008</v>
      </c>
      <c r="AE90" s="64">
        <v>0.34187862760041532</v>
      </c>
      <c r="AF90" s="65">
        <v>0.80280804326253141</v>
      </c>
      <c r="AG90" s="65" t="s">
        <v>96</v>
      </c>
      <c r="AH90" s="66">
        <v>0.29083544743996476</v>
      </c>
      <c r="AI90" s="67">
        <v>1.4660940721554734</v>
      </c>
      <c r="AJ90" s="65" t="s">
        <v>96</v>
      </c>
      <c r="AK90" s="68">
        <v>35.625340811115151</v>
      </c>
      <c r="AL90" s="69">
        <v>2.303964182689171</v>
      </c>
      <c r="AM90" s="87">
        <f>VLOOKUP($A90,Coordinaten_Meetronde6!$A$2:$D$155,3,FALSE)</f>
        <v>178570</v>
      </c>
      <c r="AN90" s="87">
        <f>VLOOKUP($A90,Coordinaten_Meetronde6!$A$2:$D$155,4,FALSE)</f>
        <v>433013</v>
      </c>
    </row>
    <row r="91" spans="1:40" ht="12.75" x14ac:dyDescent="0.2">
      <c r="A91" s="70" t="s">
        <v>304</v>
      </c>
      <c r="B91" s="70" t="s">
        <v>96</v>
      </c>
      <c r="C91" s="47" t="s">
        <v>96</v>
      </c>
      <c r="D91" s="48" t="s">
        <v>96</v>
      </c>
      <c r="E91" s="48" t="s">
        <v>96</v>
      </c>
      <c r="F91" s="48" t="s">
        <v>96</v>
      </c>
      <c r="G91" s="48" t="s">
        <v>96</v>
      </c>
      <c r="H91" s="48">
        <v>64.815659068384534</v>
      </c>
      <c r="I91" s="48">
        <v>56.755203171456891</v>
      </c>
      <c r="J91" s="48">
        <v>51.654112983151649</v>
      </c>
      <c r="K91" s="49">
        <v>47.370664023785928</v>
      </c>
      <c r="L91" s="49">
        <v>42.8780971258672</v>
      </c>
      <c r="M91" s="49">
        <v>37.477700693756198</v>
      </c>
      <c r="N91" s="49">
        <v>32.201189296333006</v>
      </c>
      <c r="O91" s="49">
        <v>26.363726461843413</v>
      </c>
      <c r="P91" s="49">
        <v>11.871159563924682</v>
      </c>
      <c r="Q91" s="49">
        <v>3.2675916749256717</v>
      </c>
      <c r="R91" s="49">
        <v>1.0247770069375539</v>
      </c>
      <c r="S91" s="49">
        <v>0.59365708622397373</v>
      </c>
      <c r="T91" s="50">
        <v>0.41526263627353233</v>
      </c>
      <c r="U91" s="61">
        <v>48.345887016848351</v>
      </c>
      <c r="V91" s="49">
        <v>51.238850346878117</v>
      </c>
      <c r="W91" s="62" t="s">
        <v>96</v>
      </c>
      <c r="X91" s="62" t="s">
        <v>96</v>
      </c>
      <c r="Y91" s="63">
        <v>13.88683312124021</v>
      </c>
      <c r="Z91" s="64">
        <v>0.23276182715239857</v>
      </c>
      <c r="AA91" s="64">
        <v>0.26966088868511023</v>
      </c>
      <c r="AB91" s="64">
        <v>0.27626507946912371</v>
      </c>
      <c r="AC91" s="64">
        <v>1.7426592030076995</v>
      </c>
      <c r="AD91" s="64">
        <v>3.2323246506603174</v>
      </c>
      <c r="AE91" s="64" t="s">
        <v>96</v>
      </c>
      <c r="AF91" s="65" t="s">
        <v>96</v>
      </c>
      <c r="AG91" s="65" t="s">
        <v>96</v>
      </c>
      <c r="AH91" s="66">
        <v>0.35218495926664861</v>
      </c>
      <c r="AI91" s="67">
        <v>2.3958703219486832</v>
      </c>
      <c r="AJ91" s="65" t="s">
        <v>96</v>
      </c>
      <c r="AK91" s="68">
        <v>28.648671199405019</v>
      </c>
      <c r="AL91" s="69">
        <v>3.6037066402378595</v>
      </c>
      <c r="AM91" s="87">
        <f>VLOOKUP($A91,Coordinaten_Meetronde6!$A$2:$D$155,3,FALSE)</f>
        <v>178536</v>
      </c>
      <c r="AN91" s="87">
        <f>VLOOKUP($A91,Coordinaten_Meetronde6!$A$2:$D$155,4,FALSE)</f>
        <v>433022</v>
      </c>
    </row>
    <row r="92" spans="1:40" ht="12.75" x14ac:dyDescent="0.2">
      <c r="A92" s="70" t="s">
        <v>305</v>
      </c>
      <c r="B92" s="70" t="s">
        <v>96</v>
      </c>
      <c r="C92" s="47" t="s">
        <v>96</v>
      </c>
      <c r="D92" s="48" t="s">
        <v>96</v>
      </c>
      <c r="E92" s="48" t="s">
        <v>96</v>
      </c>
      <c r="F92" s="48" t="s">
        <v>96</v>
      </c>
      <c r="G92" s="48" t="s">
        <v>96</v>
      </c>
      <c r="H92" s="48">
        <v>88.676032354193282</v>
      </c>
      <c r="I92" s="48">
        <v>85.430337194110479</v>
      </c>
      <c r="J92" s="48">
        <v>82.121519061669673</v>
      </c>
      <c r="K92" s="49">
        <v>78.285697508844564</v>
      </c>
      <c r="L92" s="49">
        <v>72.946668428237999</v>
      </c>
      <c r="M92" s="49">
        <v>63.482626502840532</v>
      </c>
      <c r="N92" s="49">
        <v>45.775898768368059</v>
      </c>
      <c r="O92" s="49">
        <v>22.63912743500536</v>
      </c>
      <c r="P92" s="49">
        <v>8.6258275715271342</v>
      </c>
      <c r="Q92" s="49">
        <v>2.7084159069890408</v>
      </c>
      <c r="R92" s="49">
        <v>0.60921008205987737</v>
      </c>
      <c r="S92" s="49">
        <v>0.2422160567226099</v>
      </c>
      <c r="T92" s="50">
        <v>7.927070947286112E-2</v>
      </c>
      <c r="U92" s="61">
        <v>17.878480938330327</v>
      </c>
      <c r="V92" s="49">
        <v>82.042248352196808</v>
      </c>
      <c r="W92" s="62" t="s">
        <v>96</v>
      </c>
      <c r="X92" s="62" t="s">
        <v>96</v>
      </c>
      <c r="Y92" s="63">
        <v>2.5611321490685173</v>
      </c>
      <c r="Z92" s="64">
        <v>0.25874603930870238</v>
      </c>
      <c r="AA92" s="64">
        <v>0.29323161033622186</v>
      </c>
      <c r="AB92" s="64">
        <v>0.30066176342758322</v>
      </c>
      <c r="AC92" s="64">
        <v>0.54362544531229284</v>
      </c>
      <c r="AD92" s="64">
        <v>0.66268279971766397</v>
      </c>
      <c r="AE92" s="64">
        <v>0.89885300428299064</v>
      </c>
      <c r="AF92" s="65">
        <v>2.4209718909347799</v>
      </c>
      <c r="AG92" s="65" t="s">
        <v>96</v>
      </c>
      <c r="AH92" s="66">
        <v>0.46656497140444375</v>
      </c>
      <c r="AI92" s="67">
        <v>2.1859118075648385</v>
      </c>
      <c r="AJ92" s="65" t="s">
        <v>96</v>
      </c>
      <c r="AK92" s="68">
        <v>24.159227432639906</v>
      </c>
      <c r="AL92" s="69">
        <v>2.8992087608813728</v>
      </c>
      <c r="AM92" s="87">
        <f>VLOOKUP($A92,Coordinaten_Meetronde6!$A$2:$D$155,3,FALSE)</f>
        <v>178482</v>
      </c>
      <c r="AN92" s="87">
        <f>VLOOKUP($A92,Coordinaten_Meetronde6!$A$2:$D$155,4,FALSE)</f>
        <v>432991.01</v>
      </c>
    </row>
    <row r="93" spans="1:40" ht="12.75" x14ac:dyDescent="0.2">
      <c r="A93" s="70" t="s">
        <v>306</v>
      </c>
      <c r="B93" s="70" t="s">
        <v>96</v>
      </c>
      <c r="C93" s="47" t="s">
        <v>96</v>
      </c>
      <c r="D93" s="48" t="s">
        <v>96</v>
      </c>
      <c r="E93" s="48" t="s">
        <v>96</v>
      </c>
      <c r="F93" s="48" t="s">
        <v>96</v>
      </c>
      <c r="G93" s="48" t="s">
        <v>96</v>
      </c>
      <c r="H93" s="48">
        <v>94.411989370515002</v>
      </c>
      <c r="I93" s="48">
        <v>90.609904356152299</v>
      </c>
      <c r="J93" s="48">
        <v>88.045056966723692</v>
      </c>
      <c r="K93" s="49">
        <v>85.549064540769677</v>
      </c>
      <c r="L93" s="49">
        <v>81.78355872575284</v>
      </c>
      <c r="M93" s="49">
        <v>74.335388223649531</v>
      </c>
      <c r="N93" s="49">
        <v>58.468622577972873</v>
      </c>
      <c r="O93" s="49">
        <v>33.75614584341951</v>
      </c>
      <c r="P93" s="49">
        <v>14.884506557359414</v>
      </c>
      <c r="Q93" s="49">
        <v>5.5428245597047825</v>
      </c>
      <c r="R93" s="49">
        <v>1.6471398293687878</v>
      </c>
      <c r="S93" s="49">
        <v>0.754177021807657</v>
      </c>
      <c r="T93" s="50">
        <v>0.38946088715317051</v>
      </c>
      <c r="U93" s="61">
        <v>11.954943033276308</v>
      </c>
      <c r="V93" s="49">
        <v>87.655596079570515</v>
      </c>
      <c r="W93" s="62" t="s">
        <v>96</v>
      </c>
      <c r="X93" s="62" t="s">
        <v>96</v>
      </c>
      <c r="Y93" s="63">
        <v>2.4565463043549887</v>
      </c>
      <c r="Z93" s="64">
        <v>0.21054412427182853</v>
      </c>
      <c r="AA93" s="64">
        <v>0.25053707649311319</v>
      </c>
      <c r="AB93" s="64">
        <v>0.25523586423233408</v>
      </c>
      <c r="AC93" s="64">
        <v>0.44462953327429877</v>
      </c>
      <c r="AD93" s="64">
        <v>0.51721139038361785</v>
      </c>
      <c r="AE93" s="64">
        <v>0.64513043502249034</v>
      </c>
      <c r="AF93" s="65">
        <v>1.2190273986391809</v>
      </c>
      <c r="AG93" s="65">
        <v>2.5846974606328463</v>
      </c>
      <c r="AH93" s="66">
        <v>0.41038608832630658</v>
      </c>
      <c r="AI93" s="67">
        <v>2.2673213699119059</v>
      </c>
      <c r="AJ93" s="65" t="s">
        <v>96</v>
      </c>
      <c r="AK93" s="68">
        <v>28.137638831672582</v>
      </c>
      <c r="AL93" s="69">
        <v>2.551711153428224</v>
      </c>
      <c r="AM93" s="87">
        <f>VLOOKUP($A93,Coordinaten_Meetronde6!$A$2:$D$155,3,FALSE)</f>
        <v>178557</v>
      </c>
      <c r="AN93" s="87">
        <f>VLOOKUP($A93,Coordinaten_Meetronde6!$A$2:$D$155,4,FALSE)</f>
        <v>432970</v>
      </c>
    </row>
    <row r="94" spans="1:40" ht="12.75" x14ac:dyDescent="0.2">
      <c r="A94" s="70" t="s">
        <v>307</v>
      </c>
      <c r="B94" s="70" t="s">
        <v>96</v>
      </c>
      <c r="C94" s="47" t="s">
        <v>96</v>
      </c>
      <c r="D94" s="48" t="s">
        <v>96</v>
      </c>
      <c r="E94" s="48" t="s">
        <v>96</v>
      </c>
      <c r="F94" s="48" t="s">
        <v>96</v>
      </c>
      <c r="G94" s="48" t="s">
        <v>96</v>
      </c>
      <c r="H94" s="48">
        <v>97.340227066787477</v>
      </c>
      <c r="I94" s="48">
        <v>95.272107030542074</v>
      </c>
      <c r="J94" s="48">
        <v>92.880176962848466</v>
      </c>
      <c r="K94" s="49">
        <v>90.060497841266454</v>
      </c>
      <c r="L94" s="49">
        <v>86.594531208357765</v>
      </c>
      <c r="M94" s="49">
        <v>80.876552422578754</v>
      </c>
      <c r="N94" s="49">
        <v>69.613826555087684</v>
      </c>
      <c r="O94" s="49">
        <v>50.337135547145685</v>
      </c>
      <c r="P94" s="49">
        <v>27.212035605777945</v>
      </c>
      <c r="Q94" s="49">
        <v>7.7248014498161117</v>
      </c>
      <c r="R94" s="49">
        <v>2.3293001439155718</v>
      </c>
      <c r="S94" s="49">
        <v>1.0473855338201605</v>
      </c>
      <c r="T94" s="50">
        <v>0.46106284313203399</v>
      </c>
      <c r="U94" s="61">
        <v>7.1198230371515336</v>
      </c>
      <c r="V94" s="49">
        <v>92.419114119716426</v>
      </c>
      <c r="W94" s="62" t="s">
        <v>96</v>
      </c>
      <c r="X94" s="62" t="s">
        <v>96</v>
      </c>
      <c r="Y94" s="63">
        <v>2.2535072826907587</v>
      </c>
      <c r="Z94" s="64">
        <v>0.1870378081334208</v>
      </c>
      <c r="AA94" s="64">
        <v>0.20348611471656877</v>
      </c>
      <c r="AB94" s="64">
        <v>0.20694543685654893</v>
      </c>
      <c r="AC94" s="64">
        <v>0.35318981892779555</v>
      </c>
      <c r="AD94" s="64">
        <v>0.42149106276718057</v>
      </c>
      <c r="AE94" s="64">
        <v>0.50604790107250297</v>
      </c>
      <c r="AF94" s="65">
        <v>0.8560685040774243</v>
      </c>
      <c r="AG94" s="65">
        <v>1.3918018081753754</v>
      </c>
      <c r="AH94" s="66">
        <v>0.33580165450252702</v>
      </c>
      <c r="AI94" s="67">
        <v>2.106172956466454</v>
      </c>
      <c r="AJ94" s="65" t="s">
        <v>96</v>
      </c>
      <c r="AK94" s="68">
        <v>32.772085248990294</v>
      </c>
      <c r="AL94" s="69">
        <v>2.2137012952401256</v>
      </c>
      <c r="AM94" s="87">
        <f>VLOOKUP($A94,Coordinaten_Meetronde6!$A$2:$D$155,3,FALSE)</f>
        <v>178522</v>
      </c>
      <c r="AN94" s="87">
        <f>VLOOKUP($A94,Coordinaten_Meetronde6!$A$2:$D$155,4,FALSE)</f>
        <v>432980</v>
      </c>
    </row>
    <row r="95" spans="1:40" ht="12.75" x14ac:dyDescent="0.2">
      <c r="A95" s="70" t="s">
        <v>308</v>
      </c>
      <c r="B95" s="70" t="s">
        <v>96</v>
      </c>
      <c r="C95" s="47" t="s">
        <v>96</v>
      </c>
      <c r="D95" s="48" t="s">
        <v>96</v>
      </c>
      <c r="E95" s="48" t="s">
        <v>96</v>
      </c>
      <c r="F95" s="48" t="s">
        <v>96</v>
      </c>
      <c r="G95" s="48" t="s">
        <v>96</v>
      </c>
      <c r="H95" s="48">
        <v>91.21672817930731</v>
      </c>
      <c r="I95" s="48">
        <v>84.544032459120572</v>
      </c>
      <c r="J95" s="48">
        <v>78.877129518734861</v>
      </c>
      <c r="K95" s="49">
        <v>73.724732969960655</v>
      </c>
      <c r="L95" s="49">
        <v>68.276586903918073</v>
      </c>
      <c r="M95" s="49">
        <v>60.490553124923622</v>
      </c>
      <c r="N95" s="49">
        <v>46.668540561679656</v>
      </c>
      <c r="O95" s="49">
        <v>28.378510497885756</v>
      </c>
      <c r="P95" s="49">
        <v>14.072544179111771</v>
      </c>
      <c r="Q95" s="49">
        <v>6.1569672231320114</v>
      </c>
      <c r="R95" s="49">
        <v>2.6996309241561263</v>
      </c>
      <c r="S95" s="49">
        <v>1.8808202771734992</v>
      </c>
      <c r="T95" s="50">
        <v>1.533742331288324</v>
      </c>
      <c r="U95" s="61">
        <v>21.122870481265139</v>
      </c>
      <c r="V95" s="49">
        <v>77.343387187446538</v>
      </c>
      <c r="W95" s="62" t="s">
        <v>96</v>
      </c>
      <c r="X95" s="62" t="s">
        <v>96</v>
      </c>
      <c r="Y95" s="63">
        <v>3.3213571989765227</v>
      </c>
      <c r="Z95" s="64">
        <v>0.21112416334142411</v>
      </c>
      <c r="AA95" s="64">
        <v>0.25574836285135838</v>
      </c>
      <c r="AB95" s="64">
        <v>0.26209452897403018</v>
      </c>
      <c r="AC95" s="64">
        <v>0.54409583340203416</v>
      </c>
      <c r="AD95" s="64">
        <v>0.70121875979193427</v>
      </c>
      <c r="AE95" s="64">
        <v>1.1123071008390242</v>
      </c>
      <c r="AF95" s="65">
        <v>2.7109998141585829</v>
      </c>
      <c r="AG95" s="65">
        <v>3.7481287302466</v>
      </c>
      <c r="AH95" s="66">
        <v>0.44300590898410397</v>
      </c>
      <c r="AI95" s="67">
        <v>2.5213325169559404</v>
      </c>
      <c r="AJ95" s="65" t="s">
        <v>96</v>
      </c>
      <c r="AK95" s="68">
        <v>26.539764130565651</v>
      </c>
      <c r="AL95" s="69">
        <v>2.8940556791239955</v>
      </c>
      <c r="AM95" s="87">
        <f>VLOOKUP($A95,Coordinaten_Meetronde6!$A$2:$D$155,3,FALSE)</f>
        <v>178564</v>
      </c>
      <c r="AN95" s="87">
        <f>VLOOKUP($A95,Coordinaten_Meetronde6!$A$2:$D$155,4,FALSE)</f>
        <v>432989</v>
      </c>
    </row>
    <row r="96" spans="1:40" ht="12.75" x14ac:dyDescent="0.2">
      <c r="A96" s="70" t="s">
        <v>309</v>
      </c>
      <c r="B96" s="70" t="s">
        <v>96</v>
      </c>
      <c r="C96" s="47" t="s">
        <v>96</v>
      </c>
      <c r="D96" s="48" t="s">
        <v>96</v>
      </c>
      <c r="E96" s="48" t="s">
        <v>96</v>
      </c>
      <c r="F96" s="48" t="s">
        <v>96</v>
      </c>
      <c r="G96" s="48" t="s">
        <v>96</v>
      </c>
      <c r="H96" s="48">
        <v>89.688291632235604</v>
      </c>
      <c r="I96" s="48">
        <v>84.250667172408185</v>
      </c>
      <c r="J96" s="48">
        <v>79.395548571505998</v>
      </c>
      <c r="K96" s="49">
        <v>74.583779243826129</v>
      </c>
      <c r="L96" s="49">
        <v>69.293813245912304</v>
      </c>
      <c r="M96" s="49">
        <v>61.217301778674873</v>
      </c>
      <c r="N96" s="49">
        <v>46.805023097034642</v>
      </c>
      <c r="O96" s="49">
        <v>27.929123938281474</v>
      </c>
      <c r="P96" s="49">
        <v>14.297132174643378</v>
      </c>
      <c r="Q96" s="49">
        <v>6.7177826846746651</v>
      </c>
      <c r="R96" s="49">
        <v>3.1523049621371166</v>
      </c>
      <c r="S96" s="49">
        <v>2.2649995258673274</v>
      </c>
      <c r="T96" s="50">
        <v>1.8599547541960766</v>
      </c>
      <c r="U96" s="61">
        <v>20.604451428494002</v>
      </c>
      <c r="V96" s="49">
        <v>77.535593817309916</v>
      </c>
      <c r="W96" s="62" t="s">
        <v>96</v>
      </c>
      <c r="X96" s="62" t="s">
        <v>96</v>
      </c>
      <c r="Y96" s="63">
        <v>3.3215542761054051</v>
      </c>
      <c r="Z96" s="64">
        <v>0.20751729198435603</v>
      </c>
      <c r="AA96" s="64">
        <v>0.25456108990314552</v>
      </c>
      <c r="AB96" s="64">
        <v>0.26119413165183902</v>
      </c>
      <c r="AC96" s="64">
        <v>0.54041817914355239</v>
      </c>
      <c r="AD96" s="64">
        <v>0.68927994855645169</v>
      </c>
      <c r="AE96" s="64">
        <v>1.0459416035213409</v>
      </c>
      <c r="AF96" s="65">
        <v>2.7517787915348286</v>
      </c>
      <c r="AG96" s="65" t="s">
        <v>96</v>
      </c>
      <c r="AH96" s="66">
        <v>0.44698530696178407</v>
      </c>
      <c r="AI96" s="67">
        <v>2.5459306195578311</v>
      </c>
      <c r="AJ96" s="65" t="s">
        <v>96</v>
      </c>
      <c r="AK96" s="68">
        <v>26.561943664889682</v>
      </c>
      <c r="AL96" s="69">
        <v>2.8705617794876654</v>
      </c>
      <c r="AM96" s="87">
        <f>VLOOKUP($A96,Coordinaten_Meetronde6!$A$2:$D$155,3,FALSE)</f>
        <v>178529</v>
      </c>
      <c r="AN96" s="87">
        <f>VLOOKUP($A96,Coordinaten_Meetronde6!$A$2:$D$155,4,FALSE)</f>
        <v>432999</v>
      </c>
    </row>
    <row r="97" spans="1:40" ht="12.75" x14ac:dyDescent="0.2">
      <c r="A97" s="70" t="s">
        <v>310</v>
      </c>
      <c r="B97" s="70" t="s">
        <v>96</v>
      </c>
      <c r="C97" s="47" t="s">
        <v>96</v>
      </c>
      <c r="D97" s="48" t="s">
        <v>96</v>
      </c>
      <c r="E97" s="48" t="s">
        <v>96</v>
      </c>
      <c r="F97" s="48" t="s">
        <v>96</v>
      </c>
      <c r="G97" s="48" t="s">
        <v>96</v>
      </c>
      <c r="H97" s="48">
        <v>84.991208908306234</v>
      </c>
      <c r="I97" s="48">
        <v>76.140177953007608</v>
      </c>
      <c r="J97" s="48">
        <v>70.059672864830318</v>
      </c>
      <c r="K97" s="49">
        <v>65.436357824071607</v>
      </c>
      <c r="L97" s="49">
        <v>60.803718898183178</v>
      </c>
      <c r="M97" s="49">
        <v>54.434173370984084</v>
      </c>
      <c r="N97" s="49">
        <v>42.712717779316968</v>
      </c>
      <c r="O97" s="49">
        <v>26.611700143854232</v>
      </c>
      <c r="P97" s="49">
        <v>14.543928818796953</v>
      </c>
      <c r="Q97" s="49">
        <v>6.0591933507379201</v>
      </c>
      <c r="R97" s="49">
        <v>2.2190846608769736</v>
      </c>
      <c r="S97" s="49">
        <v>1.3692791304811089</v>
      </c>
      <c r="T97" s="50">
        <v>1.0109755447812925</v>
      </c>
      <c r="U97" s="61">
        <v>29.940327135169682</v>
      </c>
      <c r="V97" s="49">
        <v>69.04869732004903</v>
      </c>
      <c r="W97" s="62" t="s">
        <v>96</v>
      </c>
      <c r="X97" s="62" t="s">
        <v>96</v>
      </c>
      <c r="Y97" s="63">
        <v>4.5676827044679413</v>
      </c>
      <c r="Z97" s="64">
        <v>0.20966967661778457</v>
      </c>
      <c r="AA97" s="64">
        <v>0.25333509936041326</v>
      </c>
      <c r="AB97" s="64">
        <v>0.26080432601497289</v>
      </c>
      <c r="AC97" s="64">
        <v>0.62179662473843067</v>
      </c>
      <c r="AD97" s="64">
        <v>0.95770455553844092</v>
      </c>
      <c r="AE97" s="64">
        <v>1.9908139939790277</v>
      </c>
      <c r="AF97" s="65">
        <v>3.8433756711150577</v>
      </c>
      <c r="AG97" s="65" t="s">
        <v>96</v>
      </c>
      <c r="AH97" s="66">
        <v>0.42920526596772701</v>
      </c>
      <c r="AI97" s="67">
        <v>2.5701652147024041</v>
      </c>
      <c r="AJ97" s="65" t="s">
        <v>96</v>
      </c>
      <c r="AK97" s="68">
        <v>27.80007359993812</v>
      </c>
      <c r="AL97" s="69">
        <v>3.096608769779956</v>
      </c>
      <c r="AM97" s="87">
        <f>VLOOKUP($A97,Coordinaten_Meetronde6!$A$2:$D$155,3,FALSE)</f>
        <v>178490</v>
      </c>
      <c r="AN97" s="87">
        <f>VLOOKUP($A97,Coordinaten_Meetronde6!$A$2:$D$155,4,FALSE)</f>
        <v>433011</v>
      </c>
    </row>
    <row r="98" spans="1:40" ht="12.75" x14ac:dyDescent="0.2">
      <c r="A98" s="70" t="s">
        <v>311</v>
      </c>
      <c r="B98" s="70" t="s">
        <v>96</v>
      </c>
      <c r="C98" s="47" t="s">
        <v>96</v>
      </c>
      <c r="D98" s="48" t="s">
        <v>96</v>
      </c>
      <c r="E98" s="48" t="s">
        <v>96</v>
      </c>
      <c r="F98" s="48" t="s">
        <v>96</v>
      </c>
      <c r="G98" s="48" t="s">
        <v>96</v>
      </c>
      <c r="H98" s="48">
        <v>99.669554704815639</v>
      </c>
      <c r="I98" s="48">
        <v>99.514406608905901</v>
      </c>
      <c r="J98" s="48">
        <v>99.357243602659679</v>
      </c>
      <c r="K98" s="49">
        <v>99.147692927664707</v>
      </c>
      <c r="L98" s="49">
        <v>98.863590570219628</v>
      </c>
      <c r="M98" s="49">
        <v>98.508966350997383</v>
      </c>
      <c r="N98" s="49">
        <v>97.96897038081805</v>
      </c>
      <c r="O98" s="49">
        <v>96.413459601047748</v>
      </c>
      <c r="P98" s="49">
        <v>71.579689703808185</v>
      </c>
      <c r="Q98" s="49">
        <v>31.75095708240983</v>
      </c>
      <c r="R98" s="49">
        <v>10.719322990126937</v>
      </c>
      <c r="S98" s="49">
        <v>4.7551883941164546</v>
      </c>
      <c r="T98" s="50">
        <v>3.3649002619383297</v>
      </c>
      <c r="U98" s="61">
        <v>0.64275639734032097</v>
      </c>
      <c r="V98" s="49">
        <v>95.992343340721348</v>
      </c>
      <c r="W98" s="62" t="s">
        <v>96</v>
      </c>
      <c r="X98" s="62" t="s">
        <v>96</v>
      </c>
      <c r="Y98" s="63">
        <v>1.8912899681000279</v>
      </c>
      <c r="Z98" s="64">
        <v>0.12014429554516695</v>
      </c>
      <c r="AA98" s="64">
        <v>0.13463015573675893</v>
      </c>
      <c r="AB98" s="64">
        <v>0.13698470429150492</v>
      </c>
      <c r="AC98" s="64">
        <v>0.20923822509379755</v>
      </c>
      <c r="AD98" s="64">
        <v>0.22722770088901914</v>
      </c>
      <c r="AE98" s="64">
        <v>0.24676384072825938</v>
      </c>
      <c r="AF98" s="65">
        <v>0.29792379136750413</v>
      </c>
      <c r="AG98" s="65">
        <v>0.32426422619328515</v>
      </c>
      <c r="AH98" s="66">
        <v>0.21160036896775167</v>
      </c>
      <c r="AI98" s="67">
        <v>1.7623342450320933</v>
      </c>
      <c r="AJ98" s="65" t="s">
        <v>96</v>
      </c>
      <c r="AK98" s="68">
        <v>51.445689189111299</v>
      </c>
      <c r="AL98" s="69">
        <v>1.2151118275236752</v>
      </c>
      <c r="AM98" s="87">
        <f>VLOOKUP($A98,Coordinaten_Meetronde6!$A$2:$D$155,3,FALSE)</f>
        <v>178657</v>
      </c>
      <c r="AN98" s="87">
        <f>VLOOKUP($A98,Coordinaten_Meetronde6!$A$2:$D$155,4,FALSE)</f>
        <v>432945</v>
      </c>
    </row>
    <row r="99" spans="1:40" ht="12.75" x14ac:dyDescent="0.2">
      <c r="A99" s="70" t="s">
        <v>312</v>
      </c>
      <c r="B99" s="70" t="s">
        <v>96</v>
      </c>
      <c r="C99" s="47" t="s">
        <v>96</v>
      </c>
      <c r="D99" s="48" t="s">
        <v>96</v>
      </c>
      <c r="E99" s="48" t="s">
        <v>96</v>
      </c>
      <c r="F99" s="48" t="s">
        <v>96</v>
      </c>
      <c r="G99" s="48" t="s">
        <v>96</v>
      </c>
      <c r="H99" s="48">
        <v>100</v>
      </c>
      <c r="I99" s="48">
        <v>99.99044616413488</v>
      </c>
      <c r="J99" s="48">
        <v>99.978981561096774</v>
      </c>
      <c r="K99" s="49">
        <v>99.967516958058638</v>
      </c>
      <c r="L99" s="49">
        <v>99.908283175695018</v>
      </c>
      <c r="M99" s="49">
        <v>99.778351007929672</v>
      </c>
      <c r="N99" s="49">
        <v>99.403840642017755</v>
      </c>
      <c r="O99" s="49">
        <v>96.367631604089027</v>
      </c>
      <c r="P99" s="49">
        <v>49.223273144167372</v>
      </c>
      <c r="Q99" s="49">
        <v>12.882392280500612</v>
      </c>
      <c r="R99" s="49">
        <v>2.6808063437470091</v>
      </c>
      <c r="S99" s="49">
        <v>1.3413585554600138</v>
      </c>
      <c r="T99" s="50">
        <v>0.75475303334289578</v>
      </c>
      <c r="U99" s="61">
        <v>2.1018438903226411E-2</v>
      </c>
      <c r="V99" s="49">
        <v>99.22422852775388</v>
      </c>
      <c r="W99" s="62" t="s">
        <v>96</v>
      </c>
      <c r="X99" s="62" t="s">
        <v>96</v>
      </c>
      <c r="Y99" s="63">
        <v>1.6681050222342446</v>
      </c>
      <c r="Z99" s="64">
        <v>0.16237838019910952</v>
      </c>
      <c r="AA99" s="64">
        <v>0.18347877719054806</v>
      </c>
      <c r="AB99" s="64">
        <v>0.18514485593177052</v>
      </c>
      <c r="AC99" s="64">
        <v>0.25144849190023161</v>
      </c>
      <c r="AD99" s="64">
        <v>0.27086419151239621</v>
      </c>
      <c r="AE99" s="64">
        <v>0.29177908242446093</v>
      </c>
      <c r="AF99" s="65">
        <v>0.32380066585466583</v>
      </c>
      <c r="AG99" s="65">
        <v>0.33857841936964095</v>
      </c>
      <c r="AH99" s="66">
        <v>0.25213556561078476</v>
      </c>
      <c r="AI99" s="67">
        <v>1.6317208109578345</v>
      </c>
      <c r="AJ99" s="65" t="s">
        <v>96</v>
      </c>
      <c r="AK99" s="68">
        <v>43.149019197274804</v>
      </c>
      <c r="AL99" s="69">
        <v>1.4880481513327606</v>
      </c>
      <c r="AM99" s="87">
        <f>VLOOKUP($A99,Coordinaten_Meetronde6!$A$2:$D$155,3,FALSE)</f>
        <v>178661</v>
      </c>
      <c r="AN99" s="87">
        <f>VLOOKUP($A99,Coordinaten_Meetronde6!$A$2:$D$155,4,FALSE)</f>
        <v>432962</v>
      </c>
    </row>
    <row r="100" spans="1:40" ht="12.75" x14ac:dyDescent="0.2">
      <c r="A100" s="70" t="s">
        <v>313</v>
      </c>
      <c r="B100" s="70" t="s">
        <v>96</v>
      </c>
      <c r="C100" s="47" t="s">
        <v>96</v>
      </c>
      <c r="D100" s="48" t="s">
        <v>96</v>
      </c>
      <c r="E100" s="48" t="s">
        <v>96</v>
      </c>
      <c r="F100" s="48" t="s">
        <v>96</v>
      </c>
      <c r="G100" s="48" t="s">
        <v>96</v>
      </c>
      <c r="H100" s="48">
        <v>100</v>
      </c>
      <c r="I100" s="48">
        <v>99.998799433332536</v>
      </c>
      <c r="J100" s="48">
        <v>99.998799433332536</v>
      </c>
      <c r="K100" s="49">
        <v>99.973587533315722</v>
      </c>
      <c r="L100" s="49">
        <v>99.88954786659302</v>
      </c>
      <c r="M100" s="49">
        <v>99.708262299805511</v>
      </c>
      <c r="N100" s="49">
        <v>99.37210363291473</v>
      </c>
      <c r="O100" s="49">
        <v>97.526832665017906</v>
      </c>
      <c r="P100" s="49">
        <v>39.929646793286437</v>
      </c>
      <c r="Q100" s="49">
        <v>5.5610248037073688</v>
      </c>
      <c r="R100" s="49">
        <v>0.64230316709488511</v>
      </c>
      <c r="S100" s="49">
        <v>0.22810766681874936</v>
      </c>
      <c r="T100" s="50">
        <v>8.0437966720300708E-2</v>
      </c>
      <c r="U100" s="61">
        <v>1.2005666674639315E-3</v>
      </c>
      <c r="V100" s="49">
        <v>99.918361466612239</v>
      </c>
      <c r="W100" s="62" t="s">
        <v>96</v>
      </c>
      <c r="X100" s="62" t="s">
        <v>96</v>
      </c>
      <c r="Y100" s="63">
        <v>1.5042062223016581</v>
      </c>
      <c r="Z100" s="64">
        <v>0.1878015292219464</v>
      </c>
      <c r="AA100" s="64">
        <v>0.19699473186909669</v>
      </c>
      <c r="AB100" s="64">
        <v>0.19888668531321621</v>
      </c>
      <c r="AC100" s="64">
        <v>0.265806908705712</v>
      </c>
      <c r="AD100" s="64">
        <v>0.28249222881341846</v>
      </c>
      <c r="AE100" s="64">
        <v>0.30022492541127049</v>
      </c>
      <c r="AF100" s="65">
        <v>0.32693625401164189</v>
      </c>
      <c r="AG100" s="65">
        <v>0.33909956019237947</v>
      </c>
      <c r="AH100" s="66">
        <v>0.26587102965636383</v>
      </c>
      <c r="AI100" s="67">
        <v>1.5034553378236966</v>
      </c>
      <c r="AJ100" s="65" t="s">
        <v>96</v>
      </c>
      <c r="AK100" s="68">
        <v>40.154635212561423</v>
      </c>
      <c r="AL100" s="69">
        <v>1.601675991067784</v>
      </c>
      <c r="AM100" s="87">
        <f>VLOOKUP($A100,Coordinaten_Meetronde6!$A$2:$D$155,3,FALSE)</f>
        <v>178666</v>
      </c>
      <c r="AN100" s="87">
        <f>VLOOKUP($A100,Coordinaten_Meetronde6!$A$2:$D$155,4,FALSE)</f>
        <v>432983.01</v>
      </c>
    </row>
    <row r="101" spans="1:40" ht="12.75" x14ac:dyDescent="0.2">
      <c r="A101" s="70" t="s">
        <v>314</v>
      </c>
      <c r="B101" s="70" t="s">
        <v>96</v>
      </c>
      <c r="C101" s="47" t="s">
        <v>96</v>
      </c>
      <c r="D101" s="48" t="s">
        <v>96</v>
      </c>
      <c r="E101" s="48" t="s">
        <v>96</v>
      </c>
      <c r="F101" s="48" t="s">
        <v>96</v>
      </c>
      <c r="G101" s="48" t="s">
        <v>96</v>
      </c>
      <c r="H101" s="48">
        <v>92.274840013472556</v>
      </c>
      <c r="I101" s="48">
        <v>90.288986190636592</v>
      </c>
      <c r="J101" s="48">
        <v>89.128999663186278</v>
      </c>
      <c r="K101" s="49">
        <v>88.423038059952859</v>
      </c>
      <c r="L101" s="49">
        <v>87.725159986527473</v>
      </c>
      <c r="M101" s="49">
        <v>86.690468171101386</v>
      </c>
      <c r="N101" s="49">
        <v>84.654765914449328</v>
      </c>
      <c r="O101" s="49">
        <v>74.515325025261049</v>
      </c>
      <c r="P101" s="49">
        <v>19.956887841023928</v>
      </c>
      <c r="Q101" s="49">
        <v>4.62377905018527</v>
      </c>
      <c r="R101" s="49">
        <v>1.853822835971737</v>
      </c>
      <c r="S101" s="49">
        <v>1.2569888851465503</v>
      </c>
      <c r="T101" s="50">
        <v>0.92556416301789768</v>
      </c>
      <c r="U101" s="61">
        <v>10.871000336813722</v>
      </c>
      <c r="V101" s="49">
        <v>88.203435500168382</v>
      </c>
      <c r="W101" s="62" t="s">
        <v>96</v>
      </c>
      <c r="X101" s="62" t="s">
        <v>96</v>
      </c>
      <c r="Y101" s="63">
        <v>1.6010914222586092</v>
      </c>
      <c r="Z101" s="64">
        <v>0.20197413683660642</v>
      </c>
      <c r="AA101" s="64">
        <v>0.22481146415611408</v>
      </c>
      <c r="AB101" s="64">
        <v>0.22967990125251028</v>
      </c>
      <c r="AC101" s="64">
        <v>0.30324874031697502</v>
      </c>
      <c r="AD101" s="64">
        <v>0.32337905800717714</v>
      </c>
      <c r="AE101" s="64">
        <v>0.34484567041664133</v>
      </c>
      <c r="AF101" s="65">
        <v>0.48906304015186813</v>
      </c>
      <c r="AG101" s="65">
        <v>2.5748581682529852</v>
      </c>
      <c r="AH101" s="66">
        <v>0.29370998705210355</v>
      </c>
      <c r="AI101" s="67">
        <v>1.5474167349992274</v>
      </c>
      <c r="AJ101" s="65" t="s">
        <v>96</v>
      </c>
      <c r="AK101" s="68">
        <v>35.735920732369479</v>
      </c>
      <c r="AL101" s="69">
        <v>2.1668036375884125</v>
      </c>
      <c r="AM101" s="87">
        <f>VLOOKUP($A101,Coordinaten_Meetronde6!$A$2:$D$155,3,FALSE)</f>
        <v>178785</v>
      </c>
      <c r="AN101" s="87">
        <f>VLOOKUP($A101,Coordinaten_Meetronde6!$A$2:$D$155,4,FALSE)</f>
        <v>432958</v>
      </c>
    </row>
    <row r="102" spans="1:40" ht="12.75" x14ac:dyDescent="0.2">
      <c r="A102" s="70" t="s">
        <v>315</v>
      </c>
      <c r="B102" s="70" t="s">
        <v>96</v>
      </c>
      <c r="C102" s="47" t="s">
        <v>96</v>
      </c>
      <c r="D102" s="48" t="s">
        <v>96</v>
      </c>
      <c r="E102" s="48" t="s">
        <v>96</v>
      </c>
      <c r="F102" s="48" t="s">
        <v>96</v>
      </c>
      <c r="G102" s="48" t="s">
        <v>96</v>
      </c>
      <c r="H102" s="48">
        <v>82.635961214165263</v>
      </c>
      <c r="I102" s="48">
        <v>79.529405564924119</v>
      </c>
      <c r="J102" s="48">
        <v>78.092063659359184</v>
      </c>
      <c r="K102" s="49">
        <v>77.264702782462066</v>
      </c>
      <c r="L102" s="49">
        <v>76.665261382799315</v>
      </c>
      <c r="M102" s="49">
        <v>75.887963743676224</v>
      </c>
      <c r="N102" s="49">
        <v>74.677223861720066</v>
      </c>
      <c r="O102" s="49">
        <v>71.448145025295105</v>
      </c>
      <c r="P102" s="49">
        <v>40.383905986509284</v>
      </c>
      <c r="Q102" s="49">
        <v>12.775347807757178</v>
      </c>
      <c r="R102" s="49">
        <v>4.6268971332209112</v>
      </c>
      <c r="S102" s="49">
        <v>2.2040999156829706</v>
      </c>
      <c r="T102" s="50">
        <v>1.3108663575042219</v>
      </c>
      <c r="U102" s="61">
        <v>21.907936340640816</v>
      </c>
      <c r="V102" s="49">
        <v>76.781197301854959</v>
      </c>
      <c r="W102" s="62" t="s">
        <v>96</v>
      </c>
      <c r="X102" s="62" t="s">
        <v>96</v>
      </c>
      <c r="Y102" s="63">
        <v>1.9623244112735694</v>
      </c>
      <c r="Z102" s="64">
        <v>0.15897708223085058</v>
      </c>
      <c r="AA102" s="64">
        <v>0.18482827820703018</v>
      </c>
      <c r="AB102" s="64">
        <v>0.18704061763144456</v>
      </c>
      <c r="AC102" s="64">
        <v>0.27866449887746825</v>
      </c>
      <c r="AD102" s="64">
        <v>0.3119646092946437</v>
      </c>
      <c r="AE102" s="64">
        <v>0.34924404739174614</v>
      </c>
      <c r="AF102" s="65" t="s">
        <v>96</v>
      </c>
      <c r="AG102" s="65" t="s">
        <v>96</v>
      </c>
      <c r="AH102" s="66">
        <v>0.24797819129501814</v>
      </c>
      <c r="AI102" s="67">
        <v>1.7805312825513919</v>
      </c>
      <c r="AJ102" s="65" t="s">
        <v>96</v>
      </c>
      <c r="AK102" s="68">
        <v>43.854488484127259</v>
      </c>
      <c r="AL102" s="69">
        <v>2.2555464797639129</v>
      </c>
      <c r="AM102" s="87">
        <f>VLOOKUP($A102,Coordinaten_Meetronde6!$A$2:$D$155,3,FALSE)</f>
        <v>178778</v>
      </c>
      <c r="AN102" s="87">
        <f>VLOOKUP($A102,Coordinaten_Meetronde6!$A$2:$D$155,4,FALSE)</f>
        <v>432937</v>
      </c>
    </row>
    <row r="103" spans="1:40" ht="12.75" x14ac:dyDescent="0.2">
      <c r="A103" s="70" t="s">
        <v>316</v>
      </c>
      <c r="B103" s="70" t="s">
        <v>96</v>
      </c>
      <c r="C103" s="47" t="s">
        <v>96</v>
      </c>
      <c r="D103" s="48" t="s">
        <v>96</v>
      </c>
      <c r="E103" s="48" t="s">
        <v>96</v>
      </c>
      <c r="F103" s="48" t="s">
        <v>96</v>
      </c>
      <c r="G103" s="48" t="s">
        <v>96</v>
      </c>
      <c r="H103" s="48">
        <v>98.012138987331468</v>
      </c>
      <c r="I103" s="48">
        <v>97.11054082311567</v>
      </c>
      <c r="J103" s="48">
        <v>96.233383572990078</v>
      </c>
      <c r="K103" s="49">
        <v>95.018127011283553</v>
      </c>
      <c r="L103" s="49">
        <v>93.320841310576114</v>
      </c>
      <c r="M103" s="49">
        <v>90.925631729737788</v>
      </c>
      <c r="N103" s="49">
        <v>87.307018615829548</v>
      </c>
      <c r="O103" s="49">
        <v>79.745271362037812</v>
      </c>
      <c r="P103" s="49">
        <v>48.500278354854892</v>
      </c>
      <c r="Q103" s="49">
        <v>20.998818689152287</v>
      </c>
      <c r="R103" s="49">
        <v>6.5759637188208391</v>
      </c>
      <c r="S103" s="49">
        <v>2.5880212364386641</v>
      </c>
      <c r="T103" s="50">
        <v>1.7909758713864552</v>
      </c>
      <c r="U103" s="61">
        <v>3.7666164270099216</v>
      </c>
      <c r="V103" s="49">
        <v>94.442407701603628</v>
      </c>
      <c r="W103" s="62" t="s">
        <v>96</v>
      </c>
      <c r="X103" s="62" t="s">
        <v>96</v>
      </c>
      <c r="Y103" s="63">
        <v>2.0868148578203489</v>
      </c>
      <c r="Z103" s="64">
        <v>0.13630312823076218</v>
      </c>
      <c r="AA103" s="64">
        <v>0.15466985035398612</v>
      </c>
      <c r="AB103" s="64">
        <v>0.15863011305814567</v>
      </c>
      <c r="AC103" s="64">
        <v>0.25424338604901581</v>
      </c>
      <c r="AD103" s="64">
        <v>0.28443939315934674</v>
      </c>
      <c r="AE103" s="64">
        <v>0.31822172304320856</v>
      </c>
      <c r="AF103" s="65">
        <v>0.43044734881422181</v>
      </c>
      <c r="AG103" s="65">
        <v>0.64908771608517946</v>
      </c>
      <c r="AH103" s="66">
        <v>0.25144037748213388</v>
      </c>
      <c r="AI103" s="67">
        <v>1.9879152331211178</v>
      </c>
      <c r="AJ103" s="65" t="s">
        <v>96</v>
      </c>
      <c r="AK103" s="68">
        <v>43.403671937919817</v>
      </c>
      <c r="AL103" s="69">
        <v>1.6806251442692852</v>
      </c>
      <c r="AM103" s="87">
        <f>VLOOKUP($A103,Coordinaten_Meetronde6!$A$2:$D$155,3,FALSE)</f>
        <v>178773</v>
      </c>
      <c r="AN103" s="87">
        <f>VLOOKUP($A103,Coordinaten_Meetronde6!$A$2:$D$155,4,FALSE)</f>
        <v>432918</v>
      </c>
    </row>
    <row r="104" spans="1:40" ht="12.75" x14ac:dyDescent="0.2">
      <c r="A104" s="70" t="s">
        <v>317</v>
      </c>
      <c r="B104" s="70" t="s">
        <v>96</v>
      </c>
      <c r="C104" s="47" t="s">
        <v>96</v>
      </c>
      <c r="D104" s="48" t="s">
        <v>96</v>
      </c>
      <c r="E104" s="48" t="s">
        <v>96</v>
      </c>
      <c r="F104" s="48" t="s">
        <v>96</v>
      </c>
      <c r="G104" s="48" t="s">
        <v>96</v>
      </c>
      <c r="H104" s="48">
        <v>99.872864007585065</v>
      </c>
      <c r="I104" s="48">
        <v>99.709095610575986</v>
      </c>
      <c r="J104" s="48">
        <v>99.510849656301843</v>
      </c>
      <c r="K104" s="49">
        <v>99.247958282155693</v>
      </c>
      <c r="L104" s="49">
        <v>98.834227594974877</v>
      </c>
      <c r="M104" s="49">
        <v>98.077876182472451</v>
      </c>
      <c r="N104" s="49">
        <v>96.664296334604686</v>
      </c>
      <c r="O104" s="49">
        <v>93.020449501152839</v>
      </c>
      <c r="P104" s="49">
        <v>53.015708837028875</v>
      </c>
      <c r="Q104" s="49">
        <v>11.920615424397168</v>
      </c>
      <c r="R104" s="49">
        <v>3.5253302303531702</v>
      </c>
      <c r="S104" s="49">
        <v>1.751890878531255</v>
      </c>
      <c r="T104" s="50">
        <v>0.72402870256641394</v>
      </c>
      <c r="U104" s="61">
        <v>0.48915034369815658</v>
      </c>
      <c r="V104" s="49">
        <v>98.786820953735429</v>
      </c>
      <c r="W104" s="62" t="s">
        <v>96</v>
      </c>
      <c r="X104" s="62" t="s">
        <v>96</v>
      </c>
      <c r="Y104" s="63">
        <v>1.6050334369281773</v>
      </c>
      <c r="Z104" s="64">
        <v>0.16559355385156896</v>
      </c>
      <c r="AA104" s="64">
        <v>0.18448583650639261</v>
      </c>
      <c r="AB104" s="64">
        <v>0.18596648096757221</v>
      </c>
      <c r="AC104" s="64">
        <v>0.24404535357086765</v>
      </c>
      <c r="AD104" s="64">
        <v>0.26578319087153496</v>
      </c>
      <c r="AE104" s="64">
        <v>0.29013163505852352</v>
      </c>
      <c r="AF104" s="65">
        <v>0.32801196790852466</v>
      </c>
      <c r="AG104" s="65">
        <v>0.34572456147413594</v>
      </c>
      <c r="AH104" s="66">
        <v>0.24427456601894101</v>
      </c>
      <c r="AI104" s="67">
        <v>1.5635084229875882</v>
      </c>
      <c r="AJ104" s="65" t="s">
        <v>96</v>
      </c>
      <c r="AK104" s="68">
        <v>43.412712377033998</v>
      </c>
      <c r="AL104" s="69">
        <v>1.4844958734673654</v>
      </c>
      <c r="AM104" s="87">
        <f>VLOOKUP($A104,Coordinaten_Meetronde6!$A$2:$D$155,3,FALSE)</f>
        <v>178721</v>
      </c>
      <c r="AN104" s="87">
        <f>VLOOKUP($A104,Coordinaten_Meetronde6!$A$2:$D$155,4,FALSE)</f>
        <v>432949</v>
      </c>
    </row>
    <row r="105" spans="1:40" ht="12.75" x14ac:dyDescent="0.2">
      <c r="A105" s="70" t="s">
        <v>318</v>
      </c>
      <c r="B105" s="70" t="s">
        <v>96</v>
      </c>
      <c r="C105" s="47" t="s">
        <v>96</v>
      </c>
      <c r="D105" s="48" t="s">
        <v>96</v>
      </c>
      <c r="E105" s="48" t="s">
        <v>96</v>
      </c>
      <c r="F105" s="48" t="s">
        <v>96</v>
      </c>
      <c r="G105" s="48" t="s">
        <v>96</v>
      </c>
      <c r="H105" s="48">
        <v>75.776734361843324</v>
      </c>
      <c r="I105" s="48">
        <v>70.135152492543071</v>
      </c>
      <c r="J105" s="48">
        <v>66.584366838402147</v>
      </c>
      <c r="K105" s="49">
        <v>63.822803236809442</v>
      </c>
      <c r="L105" s="49">
        <v>61.007007378441259</v>
      </c>
      <c r="M105" s="49">
        <v>56.290228203627869</v>
      </c>
      <c r="N105" s="49">
        <v>47.534573063694381</v>
      </c>
      <c r="O105" s="49">
        <v>37.186202172144625</v>
      </c>
      <c r="P105" s="49">
        <v>19.958897658022831</v>
      </c>
      <c r="Q105" s="49">
        <v>6.8532446588363189</v>
      </c>
      <c r="R105" s="49">
        <v>2.6302644536100463</v>
      </c>
      <c r="S105" s="49">
        <v>1.4200288287260008</v>
      </c>
      <c r="T105" s="50">
        <v>0.94763732891866781</v>
      </c>
      <c r="U105" s="61">
        <v>33.415633161597853</v>
      </c>
      <c r="V105" s="49">
        <v>65.636729509483473</v>
      </c>
      <c r="W105" s="62" t="s">
        <v>96</v>
      </c>
      <c r="X105" s="62" t="s">
        <v>96</v>
      </c>
      <c r="Y105" s="63">
        <v>4.7721766756269828</v>
      </c>
      <c r="Z105" s="64">
        <v>0.19477263122930941</v>
      </c>
      <c r="AA105" s="64">
        <v>0.2207789629498679</v>
      </c>
      <c r="AB105" s="64">
        <v>0.22638291124842055</v>
      </c>
      <c r="AC105" s="64">
        <v>0.5518887263633474</v>
      </c>
      <c r="AD105" s="64">
        <v>0.92948940780300604</v>
      </c>
      <c r="AE105" s="64">
        <v>2.7643689333515495</v>
      </c>
      <c r="AF105" s="65" t="s">
        <v>96</v>
      </c>
      <c r="AG105" s="65" t="s">
        <v>96</v>
      </c>
      <c r="AH105" s="66">
        <v>0.33112653782561768</v>
      </c>
      <c r="AI105" s="67">
        <v>2.1526562522589545</v>
      </c>
      <c r="AJ105" s="65" t="s">
        <v>96</v>
      </c>
      <c r="AK105" s="68">
        <v>32.815783271825744</v>
      </c>
      <c r="AL105" s="69">
        <v>3.022848906078293</v>
      </c>
      <c r="AM105" s="87">
        <f>VLOOKUP($A105,Coordinaten_Meetronde6!$A$2:$D$155,3,FALSE)</f>
        <v>178727</v>
      </c>
      <c r="AN105" s="87">
        <f>VLOOKUP($A105,Coordinaten_Meetronde6!$A$2:$D$155,4,FALSE)</f>
        <v>432969</v>
      </c>
    </row>
    <row r="106" spans="1:40" ht="12.75" x14ac:dyDescent="0.2">
      <c r="A106" s="70" t="s">
        <v>319</v>
      </c>
      <c r="B106" s="70" t="s">
        <v>96</v>
      </c>
      <c r="C106" s="47" t="s">
        <v>96</v>
      </c>
      <c r="D106" s="48" t="s">
        <v>96</v>
      </c>
      <c r="E106" s="48" t="s">
        <v>96</v>
      </c>
      <c r="F106" s="48" t="s">
        <v>96</v>
      </c>
      <c r="G106" s="48" t="s">
        <v>96</v>
      </c>
      <c r="H106" s="48">
        <v>99.877546855335211</v>
      </c>
      <c r="I106" s="48">
        <v>99.588421374876702</v>
      </c>
      <c r="J106" s="48">
        <v>99.232967107724761</v>
      </c>
      <c r="K106" s="49">
        <v>98.918330555461083</v>
      </c>
      <c r="L106" s="49">
        <v>98.523759311541198</v>
      </c>
      <c r="M106" s="49">
        <v>97.891084730773159</v>
      </c>
      <c r="N106" s="49">
        <v>96.462464709684014</v>
      </c>
      <c r="O106" s="49">
        <v>92.047348549270382</v>
      </c>
      <c r="P106" s="49">
        <v>56.524031429640466</v>
      </c>
      <c r="Q106" s="49">
        <v>19.859519031259563</v>
      </c>
      <c r="R106" s="49">
        <v>5.6634579407462766</v>
      </c>
      <c r="S106" s="49">
        <v>2.2585802238171317</v>
      </c>
      <c r="T106" s="50">
        <v>1.2619476852954112</v>
      </c>
      <c r="U106" s="61">
        <v>0.76703289227523896</v>
      </c>
      <c r="V106" s="49">
        <v>97.97101942242935</v>
      </c>
      <c r="W106" s="62" t="s">
        <v>96</v>
      </c>
      <c r="X106" s="62" t="s">
        <v>96</v>
      </c>
      <c r="Y106" s="63">
        <v>1.8516362562780755</v>
      </c>
      <c r="Z106" s="64">
        <v>0.13972875794250128</v>
      </c>
      <c r="AA106" s="64">
        <v>0.15887761483924023</v>
      </c>
      <c r="AB106" s="64">
        <v>0.16301144374999404</v>
      </c>
      <c r="AC106" s="64">
        <v>0.23580551333970665</v>
      </c>
      <c r="AD106" s="64">
        <v>0.25872683425103848</v>
      </c>
      <c r="AE106" s="64">
        <v>0.28556925062297828</v>
      </c>
      <c r="AF106" s="65">
        <v>0.32789092440416834</v>
      </c>
      <c r="AG106" s="65">
        <v>0.34789755495954838</v>
      </c>
      <c r="AH106" s="66">
        <v>0.23632890978480819</v>
      </c>
      <c r="AI106" s="67">
        <v>1.8027379362322802</v>
      </c>
      <c r="AJ106" s="65" t="s">
        <v>96</v>
      </c>
      <c r="AK106" s="68">
        <v>45.769959229499221</v>
      </c>
      <c r="AL106" s="69">
        <v>1.4359331950066327</v>
      </c>
      <c r="AM106" s="87">
        <f>VLOOKUP($A106,Coordinaten_Meetronde6!$A$2:$D$155,3,FALSE)</f>
        <v>178717</v>
      </c>
      <c r="AN106" s="87">
        <f>VLOOKUP($A106,Coordinaten_Meetronde6!$A$2:$D$155,4,FALSE)</f>
        <v>432931</v>
      </c>
    </row>
    <row r="107" spans="1:40" ht="12.75" x14ac:dyDescent="0.2">
      <c r="A107" s="70" t="s">
        <v>320</v>
      </c>
      <c r="B107" s="70" t="s">
        <v>96</v>
      </c>
      <c r="C107" s="47" t="s">
        <v>96</v>
      </c>
      <c r="D107" s="48" t="s">
        <v>96</v>
      </c>
      <c r="E107" s="48" t="s">
        <v>96</v>
      </c>
      <c r="F107" s="48" t="s">
        <v>96</v>
      </c>
      <c r="G107" s="48" t="s">
        <v>96</v>
      </c>
      <c r="H107" s="48">
        <v>99.179536679536668</v>
      </c>
      <c r="I107" s="48">
        <v>97.429041010122091</v>
      </c>
      <c r="J107" s="48">
        <v>93.607168945006805</v>
      </c>
      <c r="K107" s="49">
        <v>87.128247939058753</v>
      </c>
      <c r="L107" s="49">
        <v>76.417875404361894</v>
      </c>
      <c r="M107" s="49">
        <v>56.91197954711469</v>
      </c>
      <c r="N107" s="49">
        <v>29.669727642700622</v>
      </c>
      <c r="O107" s="49">
        <v>10.045132004591464</v>
      </c>
      <c r="P107" s="49">
        <v>3.8975268704998429</v>
      </c>
      <c r="Q107" s="49">
        <v>1.8431075863508291</v>
      </c>
      <c r="R107" s="49">
        <v>0.88829176667013787</v>
      </c>
      <c r="S107" s="49">
        <v>0.56871543358028542</v>
      </c>
      <c r="T107" s="50">
        <v>0.38088281331522561</v>
      </c>
      <c r="U107" s="61">
        <v>6.392831054993195</v>
      </c>
      <c r="V107" s="49">
        <v>93.22628613169158</v>
      </c>
      <c r="W107" s="62" t="s">
        <v>96</v>
      </c>
      <c r="X107" s="62" t="s">
        <v>96</v>
      </c>
      <c r="Y107" s="63">
        <v>2.1168769615625824</v>
      </c>
      <c r="Z107" s="64">
        <v>0.35408729489133306</v>
      </c>
      <c r="AA107" s="64">
        <v>0.3870642178385697</v>
      </c>
      <c r="AB107" s="64">
        <v>0.39387858893908306</v>
      </c>
      <c r="AC107" s="64">
        <v>0.64956008283000388</v>
      </c>
      <c r="AD107" s="64">
        <v>0.74955923693747917</v>
      </c>
      <c r="AE107" s="64">
        <v>0.89343029467519763</v>
      </c>
      <c r="AF107" s="65">
        <v>1.2689586572472147</v>
      </c>
      <c r="AG107" s="65">
        <v>1.6397876829984965</v>
      </c>
      <c r="AH107" s="66">
        <v>0.62490712238926605</v>
      </c>
      <c r="AI107" s="67">
        <v>2.0237863181153268</v>
      </c>
      <c r="AJ107" s="65" t="s">
        <v>96</v>
      </c>
      <c r="AK107" s="68">
        <v>18.38773723533015</v>
      </c>
      <c r="AL107" s="69">
        <v>2.9551940937076067</v>
      </c>
      <c r="AM107" s="87">
        <f>VLOOKUP($A107,Coordinaten_Meetronde6!$A$2:$D$155,3,FALSE)</f>
        <v>176450.73</v>
      </c>
      <c r="AN107" s="87">
        <f>VLOOKUP($A107,Coordinaten_Meetronde6!$A$2:$D$155,4,FALSE)</f>
        <v>434264.22</v>
      </c>
    </row>
    <row r="108" spans="1:40" ht="12.75" x14ac:dyDescent="0.2">
      <c r="A108" s="70" t="s">
        <v>321</v>
      </c>
      <c r="B108" s="70" t="s">
        <v>96</v>
      </c>
      <c r="C108" s="47" t="s">
        <v>96</v>
      </c>
      <c r="D108" s="48" t="s">
        <v>96</v>
      </c>
      <c r="E108" s="48" t="s">
        <v>96</v>
      </c>
      <c r="F108" s="48" t="s">
        <v>96</v>
      </c>
      <c r="G108" s="48" t="s">
        <v>96</v>
      </c>
      <c r="H108" s="48">
        <v>35.535196817797306</v>
      </c>
      <c r="I108" s="48">
        <v>29.028600226785954</v>
      </c>
      <c r="J108" s="48">
        <v>23.650533666912665</v>
      </c>
      <c r="K108" s="49">
        <v>19.732176605050501</v>
      </c>
      <c r="L108" s="49">
        <v>16.300689357259866</v>
      </c>
      <c r="M108" s="49">
        <v>12.460627441098666</v>
      </c>
      <c r="N108" s="49">
        <v>7.897010385356122</v>
      </c>
      <c r="O108" s="49">
        <v>3.6969707878111691</v>
      </c>
      <c r="P108" s="49">
        <v>1.3886139059378477</v>
      </c>
      <c r="Q108" s="49">
        <v>0.64615993808385475</v>
      </c>
      <c r="R108" s="49">
        <v>0.34017890890766572</v>
      </c>
      <c r="S108" s="49">
        <v>0.20428733418529932</v>
      </c>
      <c r="T108" s="50">
        <v>0.13499163051892316</v>
      </c>
      <c r="U108" s="61">
        <v>76.349466333087335</v>
      </c>
      <c r="V108" s="49">
        <v>23.515542036393743</v>
      </c>
      <c r="W108" s="62" t="s">
        <v>96</v>
      </c>
      <c r="X108" s="62" t="s">
        <v>96</v>
      </c>
      <c r="Y108" s="63" t="s">
        <v>96</v>
      </c>
      <c r="Z108" s="64">
        <v>0.58768820173376668</v>
      </c>
      <c r="AA108" s="64">
        <v>0.89046912052234628</v>
      </c>
      <c r="AB108" s="64">
        <v>0.97353830534752428</v>
      </c>
      <c r="AC108" s="64" t="s">
        <v>96</v>
      </c>
      <c r="AD108" s="64" t="s">
        <v>96</v>
      </c>
      <c r="AE108" s="64" t="s">
        <v>96</v>
      </c>
      <c r="AF108" s="65" t="s">
        <v>96</v>
      </c>
      <c r="AG108" s="65" t="s">
        <v>96</v>
      </c>
      <c r="AH108" s="66">
        <v>0.67968650224762606</v>
      </c>
      <c r="AI108" s="67">
        <v>2.8182183934622245</v>
      </c>
      <c r="AJ108" s="65" t="s">
        <v>96</v>
      </c>
      <c r="AK108" s="68">
        <v>18.3419037721557</v>
      </c>
      <c r="AL108" s="69">
        <v>4.5042297377562583</v>
      </c>
      <c r="AM108" s="87">
        <f>VLOOKUP($A108,Coordinaten_Meetronde6!$A$2:$D$155,3,FALSE)</f>
        <v>176447.05</v>
      </c>
      <c r="AN108" s="87">
        <f>VLOOKUP($A108,Coordinaten_Meetronde6!$A$2:$D$155,4,FALSE)</f>
        <v>434247.81</v>
      </c>
    </row>
    <row r="109" spans="1:40" ht="12.75" x14ac:dyDescent="0.2">
      <c r="A109" s="70" t="s">
        <v>322</v>
      </c>
      <c r="B109" s="70" t="s">
        <v>96</v>
      </c>
      <c r="C109" s="47" t="s">
        <v>96</v>
      </c>
      <c r="D109" s="48" t="s">
        <v>96</v>
      </c>
      <c r="E109" s="48" t="s">
        <v>96</v>
      </c>
      <c r="F109" s="48" t="s">
        <v>96</v>
      </c>
      <c r="G109" s="48" t="s">
        <v>96</v>
      </c>
      <c r="H109" s="48">
        <v>7.4162257495590884</v>
      </c>
      <c r="I109" s="48">
        <v>5.7838526357044957</v>
      </c>
      <c r="J109" s="48">
        <v>4.8059964726631517</v>
      </c>
      <c r="K109" s="49">
        <v>4.0436997844405402</v>
      </c>
      <c r="L109" s="49">
        <v>3.3284342543601944</v>
      </c>
      <c r="M109" s="49">
        <v>2.5475210660395953</v>
      </c>
      <c r="N109" s="49">
        <v>1.5873015873015972</v>
      </c>
      <c r="O109" s="49">
        <v>0.8671369782480971</v>
      </c>
      <c r="P109" s="49">
        <v>0.37722908093279245</v>
      </c>
      <c r="Q109" s="49">
        <v>0.12835586909662119</v>
      </c>
      <c r="R109" s="49">
        <v>2.155594748188722E-2</v>
      </c>
      <c r="S109" s="49">
        <v>-9.7981579462916128E-3</v>
      </c>
      <c r="T109" s="50">
        <v>-3.0374289633537974E-2</v>
      </c>
      <c r="U109" s="61">
        <v>95.194003527336847</v>
      </c>
      <c r="V109" s="49">
        <v>4.8363707622966894</v>
      </c>
      <c r="W109" s="62" t="s">
        <v>96</v>
      </c>
      <c r="X109" s="62" t="s">
        <v>96</v>
      </c>
      <c r="Y109" s="63" t="s">
        <v>96</v>
      </c>
      <c r="Z109" s="64" t="s">
        <v>96</v>
      </c>
      <c r="AA109" s="64" t="s">
        <v>96</v>
      </c>
      <c r="AB109" s="64" t="s">
        <v>96</v>
      </c>
      <c r="AC109" s="64" t="s">
        <v>96</v>
      </c>
      <c r="AD109" s="64" t="s">
        <v>96</v>
      </c>
      <c r="AE109" s="64" t="s">
        <v>96</v>
      </c>
      <c r="AF109" s="65" t="s">
        <v>96</v>
      </c>
      <c r="AG109" s="65" t="s">
        <v>96</v>
      </c>
      <c r="AH109" s="66">
        <v>0.6697747281086277</v>
      </c>
      <c r="AI109" s="67">
        <v>3.1001452853567399</v>
      </c>
      <c r="AJ109" s="65" t="s">
        <v>96</v>
      </c>
      <c r="AK109" s="68">
        <v>19.546408804063134</v>
      </c>
      <c r="AL109" s="69">
        <v>4.8987948265726029</v>
      </c>
      <c r="AM109" s="87">
        <f>VLOOKUP($A109,Coordinaten_Meetronde6!$A$2:$D$155,3,FALSE)</f>
        <v>176444.64</v>
      </c>
      <c r="AN109" s="87">
        <f>VLOOKUP($A109,Coordinaten_Meetronde6!$A$2:$D$155,4,FALSE)</f>
        <v>434237.05</v>
      </c>
    </row>
    <row r="110" spans="1:40" ht="12.75" x14ac:dyDescent="0.2">
      <c r="A110" s="70" t="s">
        <v>323</v>
      </c>
      <c r="B110" s="70" t="s">
        <v>96</v>
      </c>
      <c r="C110" s="47" t="s">
        <v>96</v>
      </c>
      <c r="D110" s="48" t="s">
        <v>96</v>
      </c>
      <c r="E110" s="48" t="s">
        <v>96</v>
      </c>
      <c r="F110" s="48" t="s">
        <v>96</v>
      </c>
      <c r="G110" s="48" t="s">
        <v>96</v>
      </c>
      <c r="H110" s="48">
        <v>46.786630573833627</v>
      </c>
      <c r="I110" s="48">
        <v>41.716200074918532</v>
      </c>
      <c r="J110" s="48">
        <v>37.922211934665363</v>
      </c>
      <c r="K110" s="49">
        <v>34.606006205517104</v>
      </c>
      <c r="L110" s="49">
        <v>31.648844063412174</v>
      </c>
      <c r="M110" s="49">
        <v>27.497225893544975</v>
      </c>
      <c r="N110" s="49">
        <v>20.056259585686306</v>
      </c>
      <c r="O110" s="49">
        <v>9.0835200407104413</v>
      </c>
      <c r="P110" s="49">
        <v>2.777640348583243</v>
      </c>
      <c r="Q110" s="49">
        <v>1.4248658887388765</v>
      </c>
      <c r="R110" s="49">
        <v>1.1880950193303781</v>
      </c>
      <c r="S110" s="49">
        <v>1.1414476241633331</v>
      </c>
      <c r="T110" s="50">
        <v>1.1096425820039795</v>
      </c>
      <c r="U110" s="61">
        <v>62.077788065334637</v>
      </c>
      <c r="V110" s="49">
        <v>36.812569352661384</v>
      </c>
      <c r="W110" s="62" t="s">
        <v>96</v>
      </c>
      <c r="X110" s="62" t="s">
        <v>96</v>
      </c>
      <c r="Y110" s="63" t="s">
        <v>96</v>
      </c>
      <c r="Z110" s="64">
        <v>0.36530175104305018</v>
      </c>
      <c r="AA110" s="64">
        <v>0.42700166061215195</v>
      </c>
      <c r="AB110" s="64">
        <v>0.44053977536402034</v>
      </c>
      <c r="AC110" s="64" t="s">
        <v>96</v>
      </c>
      <c r="AD110" s="64" t="s">
        <v>96</v>
      </c>
      <c r="AE110" s="64" t="s">
        <v>96</v>
      </c>
      <c r="AF110" s="65" t="s">
        <v>96</v>
      </c>
      <c r="AG110" s="65" t="s">
        <v>96</v>
      </c>
      <c r="AH110" s="66">
        <v>0.49163805964581692</v>
      </c>
      <c r="AI110" s="67">
        <v>2.0734433002147079</v>
      </c>
      <c r="AJ110" s="65" t="s">
        <v>96</v>
      </c>
      <c r="AK110" s="68">
        <v>21.274084573121613</v>
      </c>
      <c r="AL110" s="69">
        <v>4.0640694904832255</v>
      </c>
      <c r="AM110" s="87">
        <f>VLOOKUP($A110,Coordinaten_Meetronde6!$A$2:$D$155,3,FALSE)</f>
        <v>176440.39</v>
      </c>
      <c r="AN110" s="87">
        <f>VLOOKUP($A110,Coordinaten_Meetronde6!$A$2:$D$155,4,FALSE)</f>
        <v>434218.11</v>
      </c>
    </row>
    <row r="111" spans="1:40" ht="12.75" x14ac:dyDescent="0.2">
      <c r="A111" s="70" t="s">
        <v>324</v>
      </c>
      <c r="B111" s="70" t="s">
        <v>96</v>
      </c>
      <c r="C111" s="47" t="s">
        <v>96</v>
      </c>
      <c r="D111" s="48" t="s">
        <v>96</v>
      </c>
      <c r="E111" s="48" t="s">
        <v>96</v>
      </c>
      <c r="F111" s="48" t="s">
        <v>96</v>
      </c>
      <c r="G111" s="48" t="s">
        <v>96</v>
      </c>
      <c r="H111" s="48">
        <v>95.64929035681125</v>
      </c>
      <c r="I111" s="48">
        <v>90.928652488541076</v>
      </c>
      <c r="J111" s="48">
        <v>84.837364224550868</v>
      </c>
      <c r="K111" s="49">
        <v>77.453537899220365</v>
      </c>
      <c r="L111" s="49">
        <v>66.853841505652099</v>
      </c>
      <c r="M111" s="49">
        <v>48.292582275869194</v>
      </c>
      <c r="N111" s="49">
        <v>22.981238301572581</v>
      </c>
      <c r="O111" s="49">
        <v>6.887149784085719</v>
      </c>
      <c r="P111" s="49">
        <v>1.9867061649791482</v>
      </c>
      <c r="Q111" s="49">
        <v>0.72511827386480276</v>
      </c>
      <c r="R111" s="49">
        <v>0.3419256901151293</v>
      </c>
      <c r="S111" s="49">
        <v>0.23433700313925301</v>
      </c>
      <c r="T111" s="50">
        <v>0.16359375690853892</v>
      </c>
      <c r="U111" s="61">
        <v>15.162635775449132</v>
      </c>
      <c r="V111" s="49">
        <v>84.673770467642328</v>
      </c>
      <c r="W111" s="62" t="s">
        <v>96</v>
      </c>
      <c r="X111" s="62" t="s">
        <v>96</v>
      </c>
      <c r="Y111" s="63">
        <v>2.3231595667733727</v>
      </c>
      <c r="Z111" s="64">
        <v>0.37931265406373926</v>
      </c>
      <c r="AA111" s="64">
        <v>0.42189789418770857</v>
      </c>
      <c r="AB111" s="64">
        <v>0.43097230542208542</v>
      </c>
      <c r="AC111" s="64">
        <v>0.73272470154601699</v>
      </c>
      <c r="AD111" s="64">
        <v>0.88120382108637463</v>
      </c>
      <c r="AE111" s="64">
        <v>1.1050275999034225</v>
      </c>
      <c r="AF111" s="65">
        <v>1.920716687077461</v>
      </c>
      <c r="AG111" s="65">
        <v>2.6599897213426735</v>
      </c>
      <c r="AH111" s="66">
        <v>0.65525380934110899</v>
      </c>
      <c r="AI111" s="67">
        <v>2.0246597212392912</v>
      </c>
      <c r="AJ111" s="65" t="s">
        <v>96</v>
      </c>
      <c r="AK111" s="68">
        <v>16.971198194886757</v>
      </c>
      <c r="AL111" s="69">
        <v>3.2299892411313014</v>
      </c>
      <c r="AM111" s="87">
        <f>VLOOKUP($A111,Coordinaten_Meetronde6!$A$2:$D$155,3,FALSE)</f>
        <v>176419.95</v>
      </c>
      <c r="AN111" s="87">
        <f>VLOOKUP($A111,Coordinaten_Meetronde6!$A$2:$D$155,4,FALSE)</f>
        <v>434270.11</v>
      </c>
    </row>
    <row r="112" spans="1:40" ht="12.75" x14ac:dyDescent="0.2">
      <c r="A112" s="70" t="s">
        <v>325</v>
      </c>
      <c r="B112" s="70" t="s">
        <v>96</v>
      </c>
      <c r="C112" s="47" t="s">
        <v>96</v>
      </c>
      <c r="D112" s="48" t="s">
        <v>96</v>
      </c>
      <c r="E112" s="48" t="s">
        <v>96</v>
      </c>
      <c r="F112" s="48" t="s">
        <v>96</v>
      </c>
      <c r="G112" s="48" t="s">
        <v>96</v>
      </c>
      <c r="H112" s="48">
        <v>95.600062465839002</v>
      </c>
      <c r="I112" s="48">
        <v>91.133754977746548</v>
      </c>
      <c r="J112" s="48">
        <v>85.413250566096679</v>
      </c>
      <c r="K112" s="49">
        <v>77.550363082689159</v>
      </c>
      <c r="L112" s="49">
        <v>63.964043101428913</v>
      </c>
      <c r="M112" s="49">
        <v>43.997423284141483</v>
      </c>
      <c r="N112" s="49">
        <v>23.211915358788158</v>
      </c>
      <c r="O112" s="49">
        <v>9.1180604356992134</v>
      </c>
      <c r="P112" s="49">
        <v>3.2482236277035859</v>
      </c>
      <c r="Q112" s="49">
        <v>1.0072616537830812</v>
      </c>
      <c r="R112" s="49">
        <v>0.3035449363629168</v>
      </c>
      <c r="S112" s="49">
        <v>0.1405481377371692</v>
      </c>
      <c r="T112" s="50">
        <v>8.1010384945725711E-2</v>
      </c>
      <c r="U112" s="61">
        <v>14.58674943390332</v>
      </c>
      <c r="V112" s="49">
        <v>85.332240181150951</v>
      </c>
      <c r="W112" s="62" t="s">
        <v>96</v>
      </c>
      <c r="X112" s="62" t="s">
        <v>96</v>
      </c>
      <c r="Y112" s="63">
        <v>2.575928244027986</v>
      </c>
      <c r="Z112" s="64">
        <v>0.36269038040873619</v>
      </c>
      <c r="AA112" s="64">
        <v>0.40954752047654736</v>
      </c>
      <c r="AB112" s="64">
        <v>0.4196217143334644</v>
      </c>
      <c r="AC112" s="64">
        <v>0.78699983127268225</v>
      </c>
      <c r="AD112" s="64">
        <v>0.93426439473211809</v>
      </c>
      <c r="AE112" s="64">
        <v>1.161234417544557</v>
      </c>
      <c r="AF112" s="65">
        <v>1.8758080985694365</v>
      </c>
      <c r="AG112" s="65">
        <v>2.6193691381100104</v>
      </c>
      <c r="AH112" s="66">
        <v>0.69518097570464721</v>
      </c>
      <c r="AI112" s="67">
        <v>2.335369915844145</v>
      </c>
      <c r="AJ112" s="65" t="s">
        <v>96</v>
      </c>
      <c r="AK112" s="68">
        <v>17.136278493798752</v>
      </c>
      <c r="AL112" s="69">
        <v>3.2385902240961975</v>
      </c>
      <c r="AM112" s="87">
        <f>VLOOKUP($A112,Coordinaten_Meetronde6!$A$2:$D$155,3,FALSE)</f>
        <v>176416.26</v>
      </c>
      <c r="AN112" s="87">
        <f>VLOOKUP($A112,Coordinaten_Meetronde6!$A$2:$D$155,4,FALSE)</f>
        <v>434252.25</v>
      </c>
    </row>
    <row r="113" spans="1:40" ht="12.75" x14ac:dyDescent="0.2">
      <c r="A113" s="70" t="s">
        <v>326</v>
      </c>
      <c r="B113" s="70" t="s">
        <v>96</v>
      </c>
      <c r="C113" s="47" t="s">
        <v>96</v>
      </c>
      <c r="D113" s="48" t="s">
        <v>96</v>
      </c>
      <c r="E113" s="48" t="s">
        <v>96</v>
      </c>
      <c r="F113" s="48" t="s">
        <v>96</v>
      </c>
      <c r="G113" s="48" t="s">
        <v>96</v>
      </c>
      <c r="H113" s="48">
        <v>85.426206252581309</v>
      </c>
      <c r="I113" s="48">
        <v>78.123148198028332</v>
      </c>
      <c r="J113" s="48">
        <v>71.096625904577195</v>
      </c>
      <c r="K113" s="49">
        <v>64.458869794752999</v>
      </c>
      <c r="L113" s="49">
        <v>57.103736824148399</v>
      </c>
      <c r="M113" s="49">
        <v>46.45441649158721</v>
      </c>
      <c r="N113" s="49">
        <v>31.219810016340745</v>
      </c>
      <c r="O113" s="49">
        <v>13.456876582448949</v>
      </c>
      <c r="P113" s="49">
        <v>3.5078740864443452</v>
      </c>
      <c r="Q113" s="49">
        <v>0.88437572949772814</v>
      </c>
      <c r="R113" s="49">
        <v>0.37260500278329201</v>
      </c>
      <c r="S113" s="49">
        <v>0.27743360448201659</v>
      </c>
      <c r="T113" s="50">
        <v>0.22446084505017924</v>
      </c>
      <c r="U113" s="61">
        <v>28.903374095422805</v>
      </c>
      <c r="V113" s="49">
        <v>70.872165059527021</v>
      </c>
      <c r="W113" s="62" t="s">
        <v>96</v>
      </c>
      <c r="X113" s="62" t="s">
        <v>96</v>
      </c>
      <c r="Y113" s="63">
        <v>3.632680295154457</v>
      </c>
      <c r="Z113" s="64">
        <v>0.31427823355156254</v>
      </c>
      <c r="AA113" s="64">
        <v>0.36572110296460142</v>
      </c>
      <c r="AB113" s="64">
        <v>0.37284105719847288</v>
      </c>
      <c r="AC113" s="64">
        <v>0.79575683444038836</v>
      </c>
      <c r="AD113" s="64">
        <v>1.1416723462187115</v>
      </c>
      <c r="AE113" s="64">
        <v>1.885552335023527</v>
      </c>
      <c r="AF113" s="65">
        <v>3.7308634687508389</v>
      </c>
      <c r="AG113" s="65" t="s">
        <v>96</v>
      </c>
      <c r="AH113" s="66">
        <v>0.55380964243267272</v>
      </c>
      <c r="AI113" s="67">
        <v>2.2805594471083515</v>
      </c>
      <c r="AJ113" s="65" t="s">
        <v>96</v>
      </c>
      <c r="AK113" s="68">
        <v>20.040795630053857</v>
      </c>
      <c r="AL113" s="69">
        <v>3.3669934816570599</v>
      </c>
      <c r="AM113" s="87">
        <f>VLOOKUP($A113,Coordinaten_Meetronde6!$A$2:$D$155,3,FALSE)</f>
        <v>176414.05</v>
      </c>
      <c r="AN113" s="87">
        <f>VLOOKUP($A113,Coordinaten_Meetronde6!$A$2:$D$155,4,FALSE)</f>
        <v>434241.55</v>
      </c>
    </row>
    <row r="114" spans="1:40" ht="12.75" x14ac:dyDescent="0.2">
      <c r="A114" s="70" t="s">
        <v>327</v>
      </c>
      <c r="B114" s="70" t="s">
        <v>96</v>
      </c>
      <c r="C114" s="47" t="s">
        <v>96</v>
      </c>
      <c r="D114" s="48" t="s">
        <v>96</v>
      </c>
      <c r="E114" s="48" t="s">
        <v>96</v>
      </c>
      <c r="F114" s="48" t="s">
        <v>96</v>
      </c>
      <c r="G114" s="48" t="s">
        <v>96</v>
      </c>
      <c r="H114" s="48">
        <v>54.667590900497828</v>
      </c>
      <c r="I114" s="48">
        <v>49.306194467200207</v>
      </c>
      <c r="J114" s="48">
        <v>45.433234608355924</v>
      </c>
      <c r="K114" s="49">
        <v>42.306383515029303</v>
      </c>
      <c r="L114" s="49">
        <v>39.189614972588068</v>
      </c>
      <c r="M114" s="49">
        <v>34.668851219358501</v>
      </c>
      <c r="N114" s="49">
        <v>27.028798285966353</v>
      </c>
      <c r="O114" s="49">
        <v>15.620391959165675</v>
      </c>
      <c r="P114" s="49">
        <v>6.4906421324595192</v>
      </c>
      <c r="Q114" s="49">
        <v>3.1659209780074438</v>
      </c>
      <c r="R114" s="49">
        <v>2.3101644716113223</v>
      </c>
      <c r="S114" s="49">
        <v>2.0631419749196551</v>
      </c>
      <c r="T114" s="50">
        <v>1.8766147835402338</v>
      </c>
      <c r="U114" s="61">
        <v>54.566765391644076</v>
      </c>
      <c r="V114" s="49">
        <v>43.556619824815691</v>
      </c>
      <c r="W114" s="62" t="s">
        <v>96</v>
      </c>
      <c r="X114" s="62" t="s">
        <v>96</v>
      </c>
      <c r="Y114" s="63" t="s">
        <v>96</v>
      </c>
      <c r="Z114" s="64">
        <v>0.28607353365647786</v>
      </c>
      <c r="AA114" s="64">
        <v>0.34664100519014995</v>
      </c>
      <c r="AB114" s="64">
        <v>0.35906877859750497</v>
      </c>
      <c r="AC114" s="64">
        <v>2.932267080618618</v>
      </c>
      <c r="AD114" s="64" t="s">
        <v>96</v>
      </c>
      <c r="AE114" s="64" t="s">
        <v>96</v>
      </c>
      <c r="AF114" s="65" t="s">
        <v>96</v>
      </c>
      <c r="AG114" s="65" t="s">
        <v>96</v>
      </c>
      <c r="AH114" s="66">
        <v>0.45183698872858313</v>
      </c>
      <c r="AI114" s="67">
        <v>2.1462812116017487</v>
      </c>
      <c r="AJ114" s="65" t="s">
        <v>96</v>
      </c>
      <c r="AK114" s="68">
        <v>24.595764998555406</v>
      </c>
      <c r="AL114" s="69">
        <v>3.7954754552901879</v>
      </c>
      <c r="AM114" s="87">
        <f>VLOOKUP($A114,Coordinaten_Meetronde6!$A$2:$D$155,3,FALSE)</f>
        <v>176410.82</v>
      </c>
      <c r="AN114" s="87">
        <f>VLOOKUP($A114,Coordinaten_Meetronde6!$A$2:$D$155,4,FALSE)</f>
        <v>434226.01</v>
      </c>
    </row>
    <row r="115" spans="1:40" ht="12.75" x14ac:dyDescent="0.2">
      <c r="A115" s="70" t="s">
        <v>328</v>
      </c>
      <c r="B115" s="70" t="s">
        <v>96</v>
      </c>
      <c r="C115" s="47" t="s">
        <v>96</v>
      </c>
      <c r="D115" s="48" t="s">
        <v>96</v>
      </c>
      <c r="E115" s="48" t="s">
        <v>96</v>
      </c>
      <c r="F115" s="48" t="s">
        <v>96</v>
      </c>
      <c r="G115" s="48" t="s">
        <v>96</v>
      </c>
      <c r="H115" s="48">
        <v>93.381567888053425</v>
      </c>
      <c r="I115" s="48">
        <v>86.391722132618526</v>
      </c>
      <c r="J115" s="48">
        <v>77.926444197087747</v>
      </c>
      <c r="K115" s="49">
        <v>68.318529792598994</v>
      </c>
      <c r="L115" s="49">
        <v>54.461507008018891</v>
      </c>
      <c r="M115" s="49">
        <v>39.206287908043883</v>
      </c>
      <c r="N115" s="49">
        <v>22.725517366711333</v>
      </c>
      <c r="O115" s="49">
        <v>9.5227277890097817</v>
      </c>
      <c r="P115" s="49">
        <v>3.0053837940982624</v>
      </c>
      <c r="Q115" s="49">
        <v>0.94954680720564055</v>
      </c>
      <c r="R115" s="49">
        <v>0.39753753890187482</v>
      </c>
      <c r="S115" s="49">
        <v>0.27032552645327024</v>
      </c>
      <c r="T115" s="50">
        <v>0.19990459099066255</v>
      </c>
      <c r="U115" s="61">
        <v>22.073555802912253</v>
      </c>
      <c r="V115" s="49">
        <v>77.726539606097091</v>
      </c>
      <c r="W115" s="62" t="s">
        <v>96</v>
      </c>
      <c r="X115" s="62" t="s">
        <v>96</v>
      </c>
      <c r="Y115" s="63">
        <v>3.1827346516270127</v>
      </c>
      <c r="Z115" s="64">
        <v>0.35942250484734439</v>
      </c>
      <c r="AA115" s="64">
        <v>0.40919931387876096</v>
      </c>
      <c r="AB115" s="64">
        <v>0.4199531303989722</v>
      </c>
      <c r="AC115" s="64">
        <v>0.90468908741648735</v>
      </c>
      <c r="AD115" s="64">
        <v>1.143946460752221</v>
      </c>
      <c r="AE115" s="64">
        <v>1.4901749276834246</v>
      </c>
      <c r="AF115" s="65">
        <v>2.546079784221924</v>
      </c>
      <c r="AG115" s="65">
        <v>3.3660539395032232</v>
      </c>
      <c r="AH115" s="66">
        <v>0.70784134721516834</v>
      </c>
      <c r="AI115" s="67">
        <v>2.5801316957154428</v>
      </c>
      <c r="AJ115" s="65" t="s">
        <v>96</v>
      </c>
      <c r="AK115" s="68">
        <v>17.059439623842799</v>
      </c>
      <c r="AL115" s="69">
        <v>3.4148361009518191</v>
      </c>
      <c r="AM115" s="87">
        <f>VLOOKUP($A115,Coordinaten_Meetronde6!$A$2:$D$155,3,FALSE)</f>
        <v>176385.56</v>
      </c>
      <c r="AN115" s="87">
        <f>VLOOKUP($A115,Coordinaten_Meetronde6!$A$2:$D$155,4,FALSE)</f>
        <v>434273.73</v>
      </c>
    </row>
    <row r="116" spans="1:40" ht="12.75" x14ac:dyDescent="0.2">
      <c r="A116" s="70" t="s">
        <v>329</v>
      </c>
      <c r="B116" s="70" t="s">
        <v>96</v>
      </c>
      <c r="C116" s="47" t="s">
        <v>96</v>
      </c>
      <c r="D116" s="48" t="s">
        <v>96</v>
      </c>
      <c r="E116" s="48" t="s">
        <v>96</v>
      </c>
      <c r="F116" s="48" t="s">
        <v>96</v>
      </c>
      <c r="G116" s="48" t="s">
        <v>96</v>
      </c>
      <c r="H116" s="48">
        <v>92.340008634718203</v>
      </c>
      <c r="I116" s="48">
        <v>82.826873899903674</v>
      </c>
      <c r="J116" s="48">
        <v>69.776825744744428</v>
      </c>
      <c r="K116" s="49">
        <v>54.407027332204159</v>
      </c>
      <c r="L116" s="49">
        <v>39.018963169605776</v>
      </c>
      <c r="M116" s="49">
        <v>23.95304041712329</v>
      </c>
      <c r="N116" s="49">
        <v>11.293215104114754</v>
      </c>
      <c r="O116" s="49">
        <v>3.4522267609843329</v>
      </c>
      <c r="P116" s="49">
        <v>0.92325063930122409</v>
      </c>
      <c r="Q116" s="49">
        <v>0.1444654777323626</v>
      </c>
      <c r="R116" s="49">
        <v>-1.9926272790703574E-2</v>
      </c>
      <c r="S116" s="49">
        <v>-3.8192022848824135E-2</v>
      </c>
      <c r="T116" s="50">
        <v>-4.1513068313942976E-2</v>
      </c>
      <c r="U116" s="61">
        <v>30.223174255255568</v>
      </c>
      <c r="V116" s="49">
        <v>69.818338813058375</v>
      </c>
      <c r="W116" s="62" t="s">
        <v>96</v>
      </c>
      <c r="X116" s="62" t="s">
        <v>96</v>
      </c>
      <c r="Y116" s="63">
        <v>3.373322435791227</v>
      </c>
      <c r="Z116" s="64">
        <v>0.47253940137047745</v>
      </c>
      <c r="AA116" s="64">
        <v>0.55406394223017075</v>
      </c>
      <c r="AB116" s="64">
        <v>0.56962514070777648</v>
      </c>
      <c r="AC116" s="64">
        <v>1.2713878334819571</v>
      </c>
      <c r="AD116" s="64">
        <v>1.5940277644383873</v>
      </c>
      <c r="AE116" s="64">
        <v>2.0115414748010974</v>
      </c>
      <c r="AF116" s="65">
        <v>2.925903461387187</v>
      </c>
      <c r="AG116" s="65">
        <v>3.6640191284912333</v>
      </c>
      <c r="AH116" s="66">
        <v>0.90994534171131292</v>
      </c>
      <c r="AI116" s="67">
        <v>2.5732535444136779</v>
      </c>
      <c r="AJ116" s="65" t="s">
        <v>96</v>
      </c>
      <c r="AK116" s="68">
        <v>13.444619740337096</v>
      </c>
      <c r="AL116" s="69">
        <v>3.7900767161502453</v>
      </c>
      <c r="AM116" s="87">
        <f>VLOOKUP($A116,Coordinaten_Meetronde6!$A$2:$D$155,3,FALSE)</f>
        <v>176382.16</v>
      </c>
      <c r="AN116" s="87">
        <f>VLOOKUP($A116,Coordinaten_Meetronde6!$A$2:$D$155,4,FALSE)</f>
        <v>434258.47</v>
      </c>
    </row>
    <row r="117" spans="1:40" ht="12.75" x14ac:dyDescent="0.2">
      <c r="A117" s="70" t="s">
        <v>330</v>
      </c>
      <c r="B117" s="70" t="s">
        <v>96</v>
      </c>
      <c r="C117" s="47" t="s">
        <v>96</v>
      </c>
      <c r="D117" s="48" t="s">
        <v>96</v>
      </c>
      <c r="E117" s="48" t="s">
        <v>96</v>
      </c>
      <c r="F117" s="48" t="s">
        <v>96</v>
      </c>
      <c r="G117" s="48" t="s">
        <v>96</v>
      </c>
      <c r="H117" s="48">
        <v>80.075010242995376</v>
      </c>
      <c r="I117" s="48">
        <v>71.609568533518228</v>
      </c>
      <c r="J117" s="48">
        <v>64.582348429932651</v>
      </c>
      <c r="K117" s="49">
        <v>58.110876485234343</v>
      </c>
      <c r="L117" s="49">
        <v>51.434544633195713</v>
      </c>
      <c r="M117" s="49">
        <v>42.254719657096032</v>
      </c>
      <c r="N117" s="49">
        <v>30.166934560391656</v>
      </c>
      <c r="O117" s="49">
        <v>16.055763917341658</v>
      </c>
      <c r="P117" s="49">
        <v>5.4398184626051966</v>
      </c>
      <c r="Q117" s="49">
        <v>1.5905533318625549</v>
      </c>
      <c r="R117" s="49">
        <v>0.50427054114533165</v>
      </c>
      <c r="S117" s="49">
        <v>0.29625894292288335</v>
      </c>
      <c r="T117" s="50">
        <v>0.19855652557597006</v>
      </c>
      <c r="U117" s="61">
        <v>35.417651570067349</v>
      </c>
      <c r="V117" s="49">
        <v>64.383791904356684</v>
      </c>
      <c r="W117" s="62" t="s">
        <v>96</v>
      </c>
      <c r="X117" s="62" t="s">
        <v>96</v>
      </c>
      <c r="Y117" s="63">
        <v>5.3455131129062172</v>
      </c>
      <c r="Z117" s="64">
        <v>0.29064103580049555</v>
      </c>
      <c r="AA117" s="64">
        <v>0.34283342734967226</v>
      </c>
      <c r="AB117" s="64">
        <v>0.35434671093152631</v>
      </c>
      <c r="AC117" s="64">
        <v>0.94788559922709448</v>
      </c>
      <c r="AD117" s="64">
        <v>1.5536254680201942</v>
      </c>
      <c r="AE117" s="64">
        <v>2.5923148176826265</v>
      </c>
      <c r="AF117" s="65" t="s">
        <v>96</v>
      </c>
      <c r="AG117" s="65" t="s">
        <v>96</v>
      </c>
      <c r="AH117" s="66">
        <v>0.5333140994051947</v>
      </c>
      <c r="AI117" s="67">
        <v>2.471634453554763</v>
      </c>
      <c r="AJ117" s="65" t="s">
        <v>96</v>
      </c>
      <c r="AK117" s="68">
        <v>21.613766952651886</v>
      </c>
      <c r="AL117" s="69">
        <v>3.4787208337272943</v>
      </c>
      <c r="AM117" s="87">
        <f>VLOOKUP($A117,Coordinaten_Meetronde6!$A$2:$D$155,3,FALSE)</f>
        <v>176379.8</v>
      </c>
      <c r="AN117" s="87">
        <f>VLOOKUP($A117,Coordinaten_Meetronde6!$A$2:$D$155,4,FALSE)</f>
        <v>434247.9</v>
      </c>
    </row>
    <row r="118" spans="1:40" ht="12.75" x14ac:dyDescent="0.2">
      <c r="A118" s="70" t="s">
        <v>331</v>
      </c>
      <c r="B118" s="70" t="s">
        <v>96</v>
      </c>
      <c r="C118" s="47" t="s">
        <v>96</v>
      </c>
      <c r="D118" s="48" t="s">
        <v>96</v>
      </c>
      <c r="E118" s="48" t="s">
        <v>96</v>
      </c>
      <c r="F118" s="48" t="s">
        <v>96</v>
      </c>
      <c r="G118" s="48" t="s">
        <v>96</v>
      </c>
      <c r="H118" s="48">
        <v>57.977540644728755</v>
      </c>
      <c r="I118" s="48">
        <v>51.151460975473498</v>
      </c>
      <c r="J118" s="48">
        <v>45.988044024805852</v>
      </c>
      <c r="K118" s="49">
        <v>42.014637689256382</v>
      </c>
      <c r="L118" s="49">
        <v>37.949606123247101</v>
      </c>
      <c r="M118" s="49">
        <v>32.302363260517339</v>
      </c>
      <c r="N118" s="49">
        <v>23.679535169562531</v>
      </c>
      <c r="O118" s="49">
        <v>12.678920610089934</v>
      </c>
      <c r="P118" s="49">
        <v>4.0918487066316365</v>
      </c>
      <c r="Q118" s="49">
        <v>1.2347058494887804</v>
      </c>
      <c r="R118" s="49">
        <v>0.47600424604724512</v>
      </c>
      <c r="S118" s="49">
        <v>0.32180568746855409</v>
      </c>
      <c r="T118" s="50">
        <v>0.2357673613050833</v>
      </c>
      <c r="U118" s="61">
        <v>54.011955975194148</v>
      </c>
      <c r="V118" s="49">
        <v>45.752276663500766</v>
      </c>
      <c r="W118" s="62" t="s">
        <v>96</v>
      </c>
      <c r="X118" s="62" t="s">
        <v>96</v>
      </c>
      <c r="Y118" s="63" t="s">
        <v>96</v>
      </c>
      <c r="Z118" s="64">
        <v>0.318213609053135</v>
      </c>
      <c r="AA118" s="64">
        <v>0.38160333505274913</v>
      </c>
      <c r="AB118" s="64">
        <v>0.39367095564184312</v>
      </c>
      <c r="AC118" s="64">
        <v>2.5975920221975519</v>
      </c>
      <c r="AD118" s="64" t="s">
        <v>96</v>
      </c>
      <c r="AE118" s="64" t="s">
        <v>96</v>
      </c>
      <c r="AF118" s="65" t="s">
        <v>96</v>
      </c>
      <c r="AG118" s="65" t="s">
        <v>96</v>
      </c>
      <c r="AH118" s="66">
        <v>0.49124140559431889</v>
      </c>
      <c r="AI118" s="67">
        <v>2.2858865821755212</v>
      </c>
      <c r="AJ118" s="65" t="s">
        <v>96</v>
      </c>
      <c r="AK118" s="68">
        <v>22.634259881139755</v>
      </c>
      <c r="AL118" s="69">
        <v>3.8781496172970567</v>
      </c>
      <c r="AM118" s="87">
        <f>VLOOKUP($A118,Coordinaten_Meetronde6!$A$2:$D$155,3,FALSE)</f>
        <v>176376.13</v>
      </c>
      <c r="AN118" s="87">
        <f>VLOOKUP($A118,Coordinaten_Meetronde6!$A$2:$D$155,4,FALSE)</f>
        <v>434231.39</v>
      </c>
    </row>
    <row r="119" spans="1:40" ht="12.75" x14ac:dyDescent="0.2">
      <c r="A119" s="70" t="s">
        <v>332</v>
      </c>
      <c r="B119" s="70" t="s">
        <v>96</v>
      </c>
      <c r="C119" s="47" t="s">
        <v>96</v>
      </c>
      <c r="D119" s="48" t="s">
        <v>96</v>
      </c>
      <c r="E119" s="48" t="s">
        <v>96</v>
      </c>
      <c r="F119" s="48" t="s">
        <v>96</v>
      </c>
      <c r="G119" s="48" t="s">
        <v>96</v>
      </c>
      <c r="H119" s="48">
        <v>99.931601746786157</v>
      </c>
      <c r="I119" s="48">
        <v>99.898279520861479</v>
      </c>
      <c r="J119" s="48">
        <v>99.847419281292218</v>
      </c>
      <c r="K119" s="49">
        <v>99.775513425349445</v>
      </c>
      <c r="L119" s="49">
        <v>99.529981234325405</v>
      </c>
      <c r="M119" s="49">
        <v>99.426506953822411</v>
      </c>
      <c r="N119" s="49">
        <v>99.268664831021226</v>
      </c>
      <c r="O119" s="49">
        <v>98.88107472947614</v>
      </c>
      <c r="P119" s="49">
        <v>97.158841789578915</v>
      </c>
      <c r="Q119" s="49">
        <v>94.133534435889786</v>
      </c>
      <c r="R119" s="49">
        <v>91.287114821375326</v>
      </c>
      <c r="S119" s="49">
        <v>87.272663498132204</v>
      </c>
      <c r="T119" s="50">
        <v>83.621249057331767</v>
      </c>
      <c r="U119" s="61">
        <v>0.15258071870778167</v>
      </c>
      <c r="V119" s="49">
        <v>16.226170223960452</v>
      </c>
      <c r="W119" s="62" t="s">
        <v>96</v>
      </c>
      <c r="X119" s="62" t="s">
        <v>96</v>
      </c>
      <c r="Y119" s="63" t="s">
        <v>96</v>
      </c>
      <c r="Z119" s="64" t="s">
        <v>96</v>
      </c>
      <c r="AA119" s="64" t="s">
        <v>96</v>
      </c>
      <c r="AB119" s="64" t="s">
        <v>96</v>
      </c>
      <c r="AC119" s="64" t="s">
        <v>96</v>
      </c>
      <c r="AD119" s="64" t="s">
        <v>96</v>
      </c>
      <c r="AE119" s="64" t="s">
        <v>96</v>
      </c>
      <c r="AF119" s="65">
        <v>6.5374456869595601E-2</v>
      </c>
      <c r="AG119" s="65">
        <v>0.11250398527324013</v>
      </c>
      <c r="AH119" s="66">
        <v>0.13237054767819734</v>
      </c>
      <c r="AI119" s="67">
        <v>2.2074497337419792</v>
      </c>
      <c r="AJ119" s="65" t="s">
        <v>96</v>
      </c>
      <c r="AK119" s="68">
        <v>78.609859453126987</v>
      </c>
      <c r="AL119" s="69">
        <v>0.12907978042406909</v>
      </c>
      <c r="AM119" s="87">
        <f>VLOOKUP($A119,Coordinaten_Meetronde6!$A$2:$D$155,3,FALSE)</f>
        <v>176257.37</v>
      </c>
      <c r="AN119" s="87">
        <f>VLOOKUP($A119,Coordinaten_Meetronde6!$A$2:$D$155,4,FALSE)</f>
        <v>434304.72</v>
      </c>
    </row>
    <row r="120" spans="1:40" ht="12.75" x14ac:dyDescent="0.2">
      <c r="A120" s="70" t="s">
        <v>333</v>
      </c>
      <c r="B120" s="70" t="s">
        <v>96</v>
      </c>
      <c r="C120" s="47" t="s">
        <v>96</v>
      </c>
      <c r="D120" s="48" t="s">
        <v>96</v>
      </c>
      <c r="E120" s="48" t="s">
        <v>96</v>
      </c>
      <c r="F120" s="48" t="s">
        <v>96</v>
      </c>
      <c r="G120" s="48" t="s">
        <v>96</v>
      </c>
      <c r="H120" s="48">
        <v>99.802700648010713</v>
      </c>
      <c r="I120" s="48">
        <v>99.766498932049387</v>
      </c>
      <c r="J120" s="48">
        <v>99.61264163921372</v>
      </c>
      <c r="K120" s="49">
        <v>99.328458168917223</v>
      </c>
      <c r="L120" s="49">
        <v>98.977301524092269</v>
      </c>
      <c r="M120" s="49">
        <v>98.441516127864475</v>
      </c>
      <c r="N120" s="49">
        <v>97.44777902472579</v>
      </c>
      <c r="O120" s="49">
        <v>95.581580566918873</v>
      </c>
      <c r="P120" s="49">
        <v>93.834847771784396</v>
      </c>
      <c r="Q120" s="49">
        <v>92.537016254570474</v>
      </c>
      <c r="R120" s="49">
        <v>91.382181515403843</v>
      </c>
      <c r="S120" s="49">
        <v>90.136842486333862</v>
      </c>
      <c r="T120" s="50">
        <v>87.975600043442086</v>
      </c>
      <c r="U120" s="61">
        <v>0.38735836078627983</v>
      </c>
      <c r="V120" s="49">
        <v>11.637041595771635</v>
      </c>
      <c r="W120" s="62" t="s">
        <v>96</v>
      </c>
      <c r="X120" s="62" t="s">
        <v>96</v>
      </c>
      <c r="Y120" s="63" t="s">
        <v>96</v>
      </c>
      <c r="Z120" s="64" t="s">
        <v>96</v>
      </c>
      <c r="AA120" s="64" t="s">
        <v>96</v>
      </c>
      <c r="AB120" s="64" t="s">
        <v>96</v>
      </c>
      <c r="AC120" s="64" t="s">
        <v>96</v>
      </c>
      <c r="AD120" s="64" t="s">
        <v>96</v>
      </c>
      <c r="AE120" s="64" t="s">
        <v>96</v>
      </c>
      <c r="AF120" s="65" t="s">
        <v>96</v>
      </c>
      <c r="AG120" s="65">
        <v>8.7990269250810285E-2</v>
      </c>
      <c r="AH120" s="66">
        <v>0.24743606188886694</v>
      </c>
      <c r="AI120" s="67">
        <v>4.1029867899650476</v>
      </c>
      <c r="AJ120" s="65" t="s">
        <v>96</v>
      </c>
      <c r="AK120" s="68">
        <v>58.146546283267817</v>
      </c>
      <c r="AL120" s="69">
        <v>0.18745248524779981</v>
      </c>
      <c r="AM120" s="87">
        <f>VLOOKUP($A120,Coordinaten_Meetronde6!$A$2:$D$155,3,FALSE)</f>
        <v>176254.13</v>
      </c>
      <c r="AN120" s="87">
        <f>VLOOKUP($A120,Coordinaten_Meetronde6!$A$2:$D$155,4,FALSE)</f>
        <v>434285.83</v>
      </c>
    </row>
    <row r="121" spans="1:40" ht="12.75" x14ac:dyDescent="0.2">
      <c r="A121" s="70" t="s">
        <v>334</v>
      </c>
      <c r="B121" s="70" t="s">
        <v>96</v>
      </c>
      <c r="C121" s="47" t="s">
        <v>96</v>
      </c>
      <c r="D121" s="48" t="s">
        <v>96</v>
      </c>
      <c r="E121" s="48" t="s">
        <v>96</v>
      </c>
      <c r="F121" s="48" t="s">
        <v>96</v>
      </c>
      <c r="G121" s="48" t="s">
        <v>96</v>
      </c>
      <c r="H121" s="48">
        <v>94.683237921703537</v>
      </c>
      <c r="I121" s="48">
        <v>92.750982445166628</v>
      </c>
      <c r="J121" s="48">
        <v>90.369997688364307</v>
      </c>
      <c r="K121" s="49">
        <v>85.608028174759653</v>
      </c>
      <c r="L121" s="49">
        <v>73.614718320392697</v>
      </c>
      <c r="M121" s="49">
        <v>49.390136114548341</v>
      </c>
      <c r="N121" s="49">
        <v>24.52917420214574</v>
      </c>
      <c r="O121" s="49">
        <v>7.4149114099617872</v>
      </c>
      <c r="P121" s="49">
        <v>1.2442039134632352</v>
      </c>
      <c r="Q121" s="49">
        <v>0.27875606804367015</v>
      </c>
      <c r="R121" s="49">
        <v>0.10878285582191628</v>
      </c>
      <c r="S121" s="49">
        <v>8.8386070355293458E-2</v>
      </c>
      <c r="T121" s="50">
        <v>7.8867570470883899E-2</v>
      </c>
      <c r="U121" s="61">
        <v>9.6300023116356925</v>
      </c>
      <c r="V121" s="49">
        <v>90.291130117893417</v>
      </c>
      <c r="W121" s="62" t="s">
        <v>96</v>
      </c>
      <c r="X121" s="62" t="s">
        <v>96</v>
      </c>
      <c r="Y121" s="63">
        <v>2.2065232304678974</v>
      </c>
      <c r="Z121" s="64">
        <v>0.3738484623028604</v>
      </c>
      <c r="AA121" s="64">
        <v>0.41319120064143278</v>
      </c>
      <c r="AB121" s="64">
        <v>0.42154326723666941</v>
      </c>
      <c r="AC121" s="64">
        <v>0.71614832644557824</v>
      </c>
      <c r="AD121" s="64">
        <v>0.82490531674596346</v>
      </c>
      <c r="AE121" s="64">
        <v>0.95017855445266985</v>
      </c>
      <c r="AF121" s="65">
        <v>1.3382449487212698</v>
      </c>
      <c r="AG121" s="65">
        <v>1.9453347834002903</v>
      </c>
      <c r="AH121" s="66">
        <v>0.66948509008190626</v>
      </c>
      <c r="AI121" s="67">
        <v>2.0709864324742027</v>
      </c>
      <c r="AJ121" s="65" t="s">
        <v>96</v>
      </c>
      <c r="AK121" s="68">
        <v>16.784414773722865</v>
      </c>
      <c r="AL121" s="69">
        <v>3.1013312301981211</v>
      </c>
      <c r="AM121" s="87">
        <f>VLOOKUP($A121,Coordinaten_Meetronde6!$A$2:$D$155,3,FALSE)</f>
        <v>176252.21</v>
      </c>
      <c r="AN121" s="87">
        <f>VLOOKUP($A121,Coordinaten_Meetronde6!$A$2:$D$155,4,FALSE)</f>
        <v>434274.63</v>
      </c>
    </row>
    <row r="122" spans="1:40" ht="12.75" x14ac:dyDescent="0.2">
      <c r="A122" s="70" t="s">
        <v>335</v>
      </c>
      <c r="B122" s="70" t="s">
        <v>96</v>
      </c>
      <c r="C122" s="47" t="s">
        <v>96</v>
      </c>
      <c r="D122" s="48" t="s">
        <v>96</v>
      </c>
      <c r="E122" s="48" t="s">
        <v>96</v>
      </c>
      <c r="F122" s="48" t="s">
        <v>96</v>
      </c>
      <c r="G122" s="48" t="s">
        <v>96</v>
      </c>
      <c r="H122" s="48">
        <v>98.572826876322168</v>
      </c>
      <c r="I122" s="48">
        <v>98.326544788607876</v>
      </c>
      <c r="J122" s="48">
        <v>97.928704493069375</v>
      </c>
      <c r="K122" s="49">
        <v>97.532442928862366</v>
      </c>
      <c r="L122" s="49">
        <v>96.989359350825666</v>
      </c>
      <c r="M122" s="49">
        <v>96.192100028417158</v>
      </c>
      <c r="N122" s="49">
        <v>94.487070190395002</v>
      </c>
      <c r="O122" s="49">
        <v>90.189763506046532</v>
      </c>
      <c r="P122" s="49">
        <v>82.603959458179403</v>
      </c>
      <c r="Q122" s="49">
        <v>79.926431119951999</v>
      </c>
      <c r="R122" s="49">
        <v>78.199299043288804</v>
      </c>
      <c r="S122" s="49">
        <v>76.524265100565174</v>
      </c>
      <c r="T122" s="50">
        <v>74.340879669097902</v>
      </c>
      <c r="U122" s="61">
        <v>2.0712955069306247</v>
      </c>
      <c r="V122" s="49">
        <v>23.587824823971474</v>
      </c>
      <c r="W122" s="62" t="s">
        <v>96</v>
      </c>
      <c r="X122" s="62" t="s">
        <v>96</v>
      </c>
      <c r="Y122" s="63" t="s">
        <v>96</v>
      </c>
      <c r="Z122" s="64" t="s">
        <v>96</v>
      </c>
      <c r="AA122" s="64" t="s">
        <v>96</v>
      </c>
      <c r="AB122" s="64" t="s">
        <v>96</v>
      </c>
      <c r="AC122" s="64" t="s">
        <v>96</v>
      </c>
      <c r="AD122" s="64" t="s">
        <v>96</v>
      </c>
      <c r="AE122" s="64" t="s">
        <v>96</v>
      </c>
      <c r="AF122" s="65">
        <v>0.26666507190842809</v>
      </c>
      <c r="AG122" s="65">
        <v>0.3518995953311721</v>
      </c>
      <c r="AH122" s="66">
        <v>0.29432220105714602</v>
      </c>
      <c r="AI122" s="67">
        <v>3.5236683892311809</v>
      </c>
      <c r="AJ122" s="65" t="s">
        <v>96</v>
      </c>
      <c r="AK122" s="68">
        <v>46.482516525295296</v>
      </c>
      <c r="AL122" s="69">
        <v>0.49791607464241749</v>
      </c>
      <c r="AM122" s="87">
        <f>VLOOKUP($A122,Coordinaten_Meetronde6!$A$2:$D$155,3,FALSE)</f>
        <v>176249.41</v>
      </c>
      <c r="AN122" s="87">
        <f>VLOOKUP($A122,Coordinaten_Meetronde6!$A$2:$D$155,4,FALSE)</f>
        <v>434258.31</v>
      </c>
    </row>
    <row r="123" spans="1:40" ht="12.75" x14ac:dyDescent="0.2">
      <c r="A123" s="70" t="s">
        <v>336</v>
      </c>
      <c r="B123" s="70" t="s">
        <v>96</v>
      </c>
      <c r="C123" s="47" t="s">
        <v>96</v>
      </c>
      <c r="D123" s="48" t="s">
        <v>96</v>
      </c>
      <c r="E123" s="48" t="s">
        <v>96</v>
      </c>
      <c r="F123" s="48" t="s">
        <v>96</v>
      </c>
      <c r="G123" s="48" t="s">
        <v>96</v>
      </c>
      <c r="H123" s="48">
        <v>96.602120488297658</v>
      </c>
      <c r="I123" s="48">
        <v>83.360870098849119</v>
      </c>
      <c r="J123" s="48">
        <v>79.815708229873778</v>
      </c>
      <c r="K123" s="49">
        <v>78.108743473786575</v>
      </c>
      <c r="L123" s="49">
        <v>72.7</v>
      </c>
      <c r="M123" s="49">
        <v>67.264607860723757</v>
      </c>
      <c r="N123" s="49">
        <v>58.786431140777395</v>
      </c>
      <c r="O123" s="49">
        <v>49.94571323369744</v>
      </c>
      <c r="P123" s="49">
        <v>45.614101341591216</v>
      </c>
      <c r="Q123" s="49">
        <v>44.046866001378412</v>
      </c>
      <c r="R123" s="49">
        <v>42.886545379016042</v>
      </c>
      <c r="S123" s="49">
        <v>41.686571814310938</v>
      </c>
      <c r="T123" s="50">
        <v>38.901424673571313</v>
      </c>
      <c r="U123" s="61">
        <v>20.184291770126222</v>
      </c>
      <c r="V123" s="49">
        <v>40.914283556302465</v>
      </c>
      <c r="W123" s="62" t="s">
        <v>96</v>
      </c>
      <c r="X123" s="62" t="s">
        <v>96</v>
      </c>
      <c r="Y123" s="63" t="s">
        <v>96</v>
      </c>
      <c r="Z123" s="64" t="s">
        <v>96</v>
      </c>
      <c r="AA123" s="64" t="s">
        <v>96</v>
      </c>
      <c r="AB123" s="64" t="s">
        <v>96</v>
      </c>
      <c r="AC123" s="64">
        <v>0.35574737718639604</v>
      </c>
      <c r="AD123" s="64">
        <v>0.52573707605579656</v>
      </c>
      <c r="AE123" s="64">
        <v>0.84355505891415472</v>
      </c>
      <c r="AF123" s="65">
        <v>2.8486221932943949</v>
      </c>
      <c r="AG123" s="65">
        <v>3.3483086708576297</v>
      </c>
      <c r="AH123" s="66">
        <v>0.51197284163892631</v>
      </c>
      <c r="AI123" s="67">
        <v>4.6915863133545814</v>
      </c>
      <c r="AJ123" s="65" t="s">
        <v>96</v>
      </c>
      <c r="AK123" s="68">
        <v>30.76041895325999</v>
      </c>
      <c r="AL123" s="69">
        <v>2.0022470000660881</v>
      </c>
      <c r="AM123" s="87">
        <f>VLOOKUP($A123,Coordinaten_Meetronde6!$A$2:$D$155,3,FALSE)</f>
        <v>176210.98</v>
      </c>
      <c r="AN123" s="87">
        <f>VLOOKUP($A123,Coordinaten_Meetronde6!$A$2:$D$155,4,FALSE)</f>
        <v>434311.45</v>
      </c>
    </row>
    <row r="124" spans="1:40" ht="12.75" x14ac:dyDescent="0.2">
      <c r="A124" s="70" t="s">
        <v>337</v>
      </c>
      <c r="B124" s="70" t="s">
        <v>96</v>
      </c>
      <c r="C124" s="47" t="s">
        <v>96</v>
      </c>
      <c r="D124" s="48" t="s">
        <v>96</v>
      </c>
      <c r="E124" s="48" t="s">
        <v>96</v>
      </c>
      <c r="F124" s="48" t="s">
        <v>96</v>
      </c>
      <c r="G124" s="48" t="s">
        <v>96</v>
      </c>
      <c r="H124" s="48">
        <v>78.991434807329014</v>
      </c>
      <c r="I124" s="48">
        <v>71.906351448012757</v>
      </c>
      <c r="J124" s="48">
        <v>65.779579260128756</v>
      </c>
      <c r="K124" s="49">
        <v>60.550593327586519</v>
      </c>
      <c r="L124" s="49">
        <v>55.308768776479646</v>
      </c>
      <c r="M124" s="49">
        <v>48.237441079911228</v>
      </c>
      <c r="N124" s="49">
        <v>36.953212405773698</v>
      </c>
      <c r="O124" s="49">
        <v>23.023311263136652</v>
      </c>
      <c r="P124" s="49">
        <v>12.630449535058592</v>
      </c>
      <c r="Q124" s="49">
        <v>7.2318104286264422</v>
      </c>
      <c r="R124" s="49">
        <v>4.8548319058012162</v>
      </c>
      <c r="S124" s="49">
        <v>4.0349944060304717</v>
      </c>
      <c r="T124" s="50">
        <v>3.6214074794123481</v>
      </c>
      <c r="U124" s="61">
        <v>34.220420739871244</v>
      </c>
      <c r="V124" s="49">
        <v>62.158171780716408</v>
      </c>
      <c r="W124" s="62" t="s">
        <v>96</v>
      </c>
      <c r="X124" s="62" t="s">
        <v>96</v>
      </c>
      <c r="Y124" s="63">
        <v>6.3438471811225101</v>
      </c>
      <c r="Z124" s="64">
        <v>0.21302288156885713</v>
      </c>
      <c r="AA124" s="64">
        <v>0.27080796189771406</v>
      </c>
      <c r="AB124" s="64">
        <v>0.28010095932602924</v>
      </c>
      <c r="AC124" s="64">
        <v>0.77327300050932068</v>
      </c>
      <c r="AD124" s="64">
        <v>1.3513846067551887</v>
      </c>
      <c r="AE124" s="64">
        <v>2.5216809827151954</v>
      </c>
      <c r="AF124" s="65" t="s">
        <v>96</v>
      </c>
      <c r="AG124" s="65" t="s">
        <v>96</v>
      </c>
      <c r="AH124" s="66">
        <v>0.47305949835793104</v>
      </c>
      <c r="AI124" s="67">
        <v>2.681205175478663</v>
      </c>
      <c r="AJ124" s="65" t="s">
        <v>96</v>
      </c>
      <c r="AK124" s="68">
        <v>25.441359428706242</v>
      </c>
      <c r="AL124" s="69">
        <v>3.244731581167581</v>
      </c>
      <c r="AM124" s="87">
        <f>VLOOKUP($A124,Coordinaten_Meetronde6!$A$2:$D$155,3,FALSE)</f>
        <v>176207.98</v>
      </c>
      <c r="AN124" s="87">
        <f>VLOOKUP($A124,Coordinaten_Meetronde6!$A$2:$D$155,4,FALSE)</f>
        <v>434295.1</v>
      </c>
    </row>
    <row r="125" spans="1:40" ht="12.75" x14ac:dyDescent="0.2">
      <c r="A125" s="70" t="s">
        <v>338</v>
      </c>
      <c r="B125" s="70" t="s">
        <v>96</v>
      </c>
      <c r="C125" s="47" t="s">
        <v>96</v>
      </c>
      <c r="D125" s="48" t="s">
        <v>96</v>
      </c>
      <c r="E125" s="48" t="s">
        <v>96</v>
      </c>
      <c r="F125" s="48" t="s">
        <v>96</v>
      </c>
      <c r="G125" s="48" t="s">
        <v>96</v>
      </c>
      <c r="H125" s="48">
        <v>99.408294999258061</v>
      </c>
      <c r="I125" s="48">
        <v>99.267324528861863</v>
      </c>
      <c r="J125" s="48">
        <v>99.007642083395154</v>
      </c>
      <c r="K125" s="49">
        <v>98.733120641044664</v>
      </c>
      <c r="L125" s="49">
        <v>79.872755601721323</v>
      </c>
      <c r="M125" s="49">
        <v>79.358955334619381</v>
      </c>
      <c r="N125" s="49">
        <v>78.208933076124069</v>
      </c>
      <c r="O125" s="49">
        <v>76.389301083246778</v>
      </c>
      <c r="P125" s="49">
        <v>74.076272443982788</v>
      </c>
      <c r="Q125" s="49">
        <v>71.945021516545481</v>
      </c>
      <c r="R125" s="49">
        <v>69.646831874165301</v>
      </c>
      <c r="S125" s="49">
        <v>67.823490132067064</v>
      </c>
      <c r="T125" s="50">
        <v>65.660706336251664</v>
      </c>
      <c r="U125" s="61">
        <v>0.99235791660484551</v>
      </c>
      <c r="V125" s="49">
        <v>33.34693574714349</v>
      </c>
      <c r="W125" s="62" t="s">
        <v>96</v>
      </c>
      <c r="X125" s="62" t="s">
        <v>96</v>
      </c>
      <c r="Y125" s="63" t="s">
        <v>96</v>
      </c>
      <c r="Z125" s="64" t="s">
        <v>96</v>
      </c>
      <c r="AA125" s="64" t="s">
        <v>96</v>
      </c>
      <c r="AB125" s="64" t="s">
        <v>96</v>
      </c>
      <c r="AC125" s="64" t="s">
        <v>96</v>
      </c>
      <c r="AD125" s="64" t="s">
        <v>96</v>
      </c>
      <c r="AE125" s="64">
        <v>0.13220441050396833</v>
      </c>
      <c r="AF125" s="65">
        <v>1.0764092868543285</v>
      </c>
      <c r="AG125" s="65">
        <v>1.1980219540252035</v>
      </c>
      <c r="AH125" s="66">
        <v>1.0448905486706113</v>
      </c>
      <c r="AI125" s="67">
        <v>9.9762877518516913</v>
      </c>
      <c r="AJ125" s="65" t="s">
        <v>96</v>
      </c>
      <c r="AK125" s="68">
        <v>30.743385823516604</v>
      </c>
      <c r="AL125" s="69">
        <v>0.9918756492061136</v>
      </c>
      <c r="AM125" s="87">
        <f>VLOOKUP($A125,Coordinaten_Meetronde6!$A$2:$D$155,3,FALSE)</f>
        <v>176205.72</v>
      </c>
      <c r="AN125" s="87">
        <f>VLOOKUP($A125,Coordinaten_Meetronde6!$A$2:$D$155,4,FALSE)</f>
        <v>434282.74</v>
      </c>
    </row>
    <row r="126" spans="1:40" ht="12.75" x14ac:dyDescent="0.2">
      <c r="A126" s="70" t="s">
        <v>339</v>
      </c>
      <c r="B126" s="70" t="s">
        <v>96</v>
      </c>
      <c r="C126" s="47" t="s">
        <v>96</v>
      </c>
      <c r="D126" s="48" t="s">
        <v>96</v>
      </c>
      <c r="E126" s="48" t="s">
        <v>96</v>
      </c>
      <c r="F126" s="48" t="s">
        <v>96</v>
      </c>
      <c r="G126" s="48" t="s">
        <v>96</v>
      </c>
      <c r="H126" s="48">
        <v>79.869040204830114</v>
      </c>
      <c r="I126" s="48">
        <v>73.834855719327379</v>
      </c>
      <c r="J126" s="48">
        <v>68.928620856688113</v>
      </c>
      <c r="K126" s="49">
        <v>64.145214864023245</v>
      </c>
      <c r="L126" s="49">
        <v>58.534011487094304</v>
      </c>
      <c r="M126" s="49">
        <v>49.751747283924978</v>
      </c>
      <c r="N126" s="49">
        <v>37.300186838281078</v>
      </c>
      <c r="O126" s="49">
        <v>22.358314303508394</v>
      </c>
      <c r="P126" s="49">
        <v>13.09165455677806</v>
      </c>
      <c r="Q126" s="49">
        <v>10.798560653241966</v>
      </c>
      <c r="R126" s="49">
        <v>10.245830738357183</v>
      </c>
      <c r="S126" s="49">
        <v>10.017472839249855</v>
      </c>
      <c r="T126" s="50">
        <v>9.7493253062071581</v>
      </c>
      <c r="U126" s="61">
        <v>31.071379143311891</v>
      </c>
      <c r="V126" s="49">
        <v>59.179295550480958</v>
      </c>
      <c r="W126" s="62" t="s">
        <v>96</v>
      </c>
      <c r="X126" s="62" t="s">
        <v>96</v>
      </c>
      <c r="Y126" s="63">
        <v>12.41734239420599</v>
      </c>
      <c r="Z126" s="64">
        <v>8.7932394134938294E-2</v>
      </c>
      <c r="AA126" s="64">
        <v>0.26872110064729404</v>
      </c>
      <c r="AB126" s="64">
        <v>0.27908453786929849</v>
      </c>
      <c r="AC126" s="64">
        <v>0.71690713780043303</v>
      </c>
      <c r="AD126" s="64">
        <v>1.0918866455157994</v>
      </c>
      <c r="AE126" s="64">
        <v>2.1524848970691557</v>
      </c>
      <c r="AF126" s="65" t="s">
        <v>96</v>
      </c>
      <c r="AG126" s="65" t="s">
        <v>96</v>
      </c>
      <c r="AH126" s="66">
        <v>0.52954796477182475</v>
      </c>
      <c r="AI126" s="67">
        <v>2.2699530733083924</v>
      </c>
      <c r="AJ126" s="65" t="s">
        <v>96</v>
      </c>
      <c r="AK126" s="68">
        <v>21.346988540625187</v>
      </c>
      <c r="AL126" s="69">
        <v>3.1189969552280128</v>
      </c>
      <c r="AM126" s="87">
        <f>VLOOKUP($A126,Coordinaten_Meetronde6!$A$2:$D$155,3,FALSE)</f>
        <v>176202.47</v>
      </c>
      <c r="AN126" s="87">
        <f>VLOOKUP($A126,Coordinaten_Meetronde6!$A$2:$D$155,4,FALSE)</f>
        <v>434265.02</v>
      </c>
    </row>
    <row r="127" spans="1:40" ht="12.75" x14ac:dyDescent="0.2">
      <c r="A127" s="70" t="s">
        <v>340</v>
      </c>
      <c r="B127" s="70" t="s">
        <v>96</v>
      </c>
      <c r="C127" s="47" t="s">
        <v>96</v>
      </c>
      <c r="D127" s="48" t="s">
        <v>96</v>
      </c>
      <c r="E127" s="48" t="s">
        <v>96</v>
      </c>
      <c r="F127" s="48" t="s">
        <v>96</v>
      </c>
      <c r="G127" s="48" t="s">
        <v>96</v>
      </c>
      <c r="H127" s="48">
        <v>97.799069638269799</v>
      </c>
      <c r="I127" s="48">
        <v>94.445601610775526</v>
      </c>
      <c r="J127" s="48">
        <v>90.006248698187861</v>
      </c>
      <c r="K127" s="49">
        <v>86.077900437408857</v>
      </c>
      <c r="L127" s="49">
        <v>82.985489134208137</v>
      </c>
      <c r="M127" s="49">
        <v>79.086301464972578</v>
      </c>
      <c r="N127" s="49">
        <v>72.558494758036517</v>
      </c>
      <c r="O127" s="49">
        <v>59.691730889398045</v>
      </c>
      <c r="P127" s="49">
        <v>33.829063389571616</v>
      </c>
      <c r="Q127" s="49">
        <v>12.701520516559054</v>
      </c>
      <c r="R127" s="49">
        <v>4.5907102686940302</v>
      </c>
      <c r="S127" s="49">
        <v>2.6147330417274235</v>
      </c>
      <c r="T127" s="50">
        <v>1.7829618829410583</v>
      </c>
      <c r="U127" s="61">
        <v>9.9937513018121393</v>
      </c>
      <c r="V127" s="49">
        <v>88.223286815246809</v>
      </c>
      <c r="W127" s="62" t="s">
        <v>96</v>
      </c>
      <c r="X127" s="62" t="s">
        <v>96</v>
      </c>
      <c r="Y127" s="63">
        <v>2.2452583102148367</v>
      </c>
      <c r="Z127" s="64">
        <v>0.15941371254506084</v>
      </c>
      <c r="AA127" s="64">
        <v>0.18654920302569902</v>
      </c>
      <c r="AB127" s="64">
        <v>0.18947245243731467</v>
      </c>
      <c r="AC127" s="64">
        <v>0.31128635534887911</v>
      </c>
      <c r="AD127" s="64">
        <v>0.35792496285399705</v>
      </c>
      <c r="AE127" s="64">
        <v>0.467082326674573</v>
      </c>
      <c r="AF127" s="65">
        <v>1.1167075296725584</v>
      </c>
      <c r="AG127" s="65">
        <v>1.9988656189298615</v>
      </c>
      <c r="AH127" s="66">
        <v>0.29443273866492631</v>
      </c>
      <c r="AI127" s="67">
        <v>2.0257746480689414</v>
      </c>
      <c r="AJ127" s="65" t="s">
        <v>96</v>
      </c>
      <c r="AK127" s="68">
        <v>36.593122811102333</v>
      </c>
      <c r="AL127" s="69">
        <v>2.1602999375130185</v>
      </c>
      <c r="AM127" s="87">
        <f>VLOOKUP($A127,Coordinaten_Meetronde6!$A$2:$D$155,3,FALSE)</f>
        <v>176164.6</v>
      </c>
      <c r="AN127" s="87">
        <f>VLOOKUP($A127,Coordinaten_Meetronde6!$A$2:$D$155,4,FALSE)</f>
        <v>434317.74</v>
      </c>
    </row>
    <row r="128" spans="1:40" ht="12.75" x14ac:dyDescent="0.2">
      <c r="A128" s="70" t="s">
        <v>341</v>
      </c>
      <c r="B128" s="70" t="s">
        <v>96</v>
      </c>
      <c r="C128" s="47" t="s">
        <v>96</v>
      </c>
      <c r="D128" s="48" t="s">
        <v>96</v>
      </c>
      <c r="E128" s="48" t="s">
        <v>96</v>
      </c>
      <c r="F128" s="48" t="s">
        <v>96</v>
      </c>
      <c r="G128" s="48" t="s">
        <v>96</v>
      </c>
      <c r="H128" s="48">
        <v>94.240407881092295</v>
      </c>
      <c r="I128" s="48">
        <v>87.088086185044361</v>
      </c>
      <c r="J128" s="48">
        <v>80.758151860813456</v>
      </c>
      <c r="K128" s="49">
        <v>75.056170065675772</v>
      </c>
      <c r="L128" s="49">
        <v>69.394515497177096</v>
      </c>
      <c r="M128" s="49">
        <v>62.366055997234724</v>
      </c>
      <c r="N128" s="49">
        <v>52.157506625187253</v>
      </c>
      <c r="O128" s="49">
        <v>35.23303375964975</v>
      </c>
      <c r="P128" s="49">
        <v>14.762645466067543</v>
      </c>
      <c r="Q128" s="49">
        <v>4.4115105426892658</v>
      </c>
      <c r="R128" s="49">
        <v>1.2386219610554408</v>
      </c>
      <c r="S128" s="49">
        <v>0.61499020624498923</v>
      </c>
      <c r="T128" s="50">
        <v>0.33558013596038633</v>
      </c>
      <c r="U128" s="61">
        <v>19.241848139186544</v>
      </c>
      <c r="V128" s="49">
        <v>80.422571724853071</v>
      </c>
      <c r="W128" s="62" t="s">
        <v>96</v>
      </c>
      <c r="X128" s="62" t="s">
        <v>96</v>
      </c>
      <c r="Y128" s="63">
        <v>3.0455427481103481</v>
      </c>
      <c r="Z128" s="64">
        <v>0.21493021515000352</v>
      </c>
      <c r="AA128" s="64">
        <v>0.25101853745989272</v>
      </c>
      <c r="AB128" s="64">
        <v>0.25535551427921371</v>
      </c>
      <c r="AC128" s="64">
        <v>0.47863961432233815</v>
      </c>
      <c r="AD128" s="64">
        <v>0.65457915809989009</v>
      </c>
      <c r="AE128" s="64">
        <v>1.0366392137899918</v>
      </c>
      <c r="AF128" s="65">
        <v>2.3761225128175938</v>
      </c>
      <c r="AG128" s="65">
        <v>3.2375987959566492</v>
      </c>
      <c r="AH128" s="66">
        <v>0.39530222335290066</v>
      </c>
      <c r="AI128" s="67">
        <v>2.2786075074975747</v>
      </c>
      <c r="AJ128" s="65" t="s">
        <v>96</v>
      </c>
      <c r="AK128" s="68">
        <v>27.752855274244709</v>
      </c>
      <c r="AL128" s="69">
        <v>2.8168855858969919</v>
      </c>
      <c r="AM128" s="87">
        <f>VLOOKUP($A128,Coordinaten_Meetronde6!$A$2:$D$155,3,FALSE)</f>
        <v>176161.61</v>
      </c>
      <c r="AN128" s="87">
        <f>VLOOKUP($A128,Coordinaten_Meetronde6!$A$2:$D$155,4,FALSE)</f>
        <v>434301.72</v>
      </c>
    </row>
    <row r="129" spans="1:40" ht="12.75" x14ac:dyDescent="0.2">
      <c r="A129" s="70" t="s">
        <v>342</v>
      </c>
      <c r="B129" s="70" t="s">
        <v>96</v>
      </c>
      <c r="C129" s="47" t="s">
        <v>96</v>
      </c>
      <c r="D129" s="48" t="s">
        <v>96</v>
      </c>
      <c r="E129" s="48" t="s">
        <v>96</v>
      </c>
      <c r="F129" s="48" t="s">
        <v>96</v>
      </c>
      <c r="G129" s="48" t="s">
        <v>96</v>
      </c>
      <c r="H129" s="48">
        <v>95.308372913878273</v>
      </c>
      <c r="I129" s="48">
        <v>90.707948878913143</v>
      </c>
      <c r="J129" s="48">
        <v>86.124107216885591</v>
      </c>
      <c r="K129" s="49">
        <v>81.513023085032046</v>
      </c>
      <c r="L129" s="49">
        <v>76.108353962594904</v>
      </c>
      <c r="M129" s="49">
        <v>68.216328899522665</v>
      </c>
      <c r="N129" s="49">
        <v>54.968197377616171</v>
      </c>
      <c r="O129" s="49">
        <v>31.046939959965421</v>
      </c>
      <c r="P129" s="49">
        <v>10.249090930626469</v>
      </c>
      <c r="Q129" s="49">
        <v>4.5968706693356465</v>
      </c>
      <c r="R129" s="49">
        <v>2.9848271287621313</v>
      </c>
      <c r="S129" s="49">
        <v>2.4719580229073643</v>
      </c>
      <c r="T129" s="50">
        <v>2.1817664964999302</v>
      </c>
      <c r="U129" s="61">
        <v>13.875892783114411</v>
      </c>
      <c r="V129" s="49">
        <v>83.942340720385658</v>
      </c>
      <c r="W129" s="62" t="s">
        <v>96</v>
      </c>
      <c r="X129" s="62" t="s">
        <v>96</v>
      </c>
      <c r="Y129" s="63">
        <v>2.3182393326799131</v>
      </c>
      <c r="Z129" s="64">
        <v>0.24640681364676062</v>
      </c>
      <c r="AA129" s="64">
        <v>0.27084925682163957</v>
      </c>
      <c r="AB129" s="64">
        <v>0.27545455633952853</v>
      </c>
      <c r="AC129" s="64">
        <v>0.46566961823268344</v>
      </c>
      <c r="AD129" s="64">
        <v>0.57122996723625008</v>
      </c>
      <c r="AE129" s="64">
        <v>0.76714126787183834</v>
      </c>
      <c r="AF129" s="65">
        <v>1.6969694651621401</v>
      </c>
      <c r="AG129" s="65">
        <v>2.6582104933186947</v>
      </c>
      <c r="AH129" s="66">
        <v>0.42827334280073398</v>
      </c>
      <c r="AI129" s="67">
        <v>1.9212434167552217</v>
      </c>
      <c r="AJ129" s="65" t="s">
        <v>96</v>
      </c>
      <c r="AK129" s="68">
        <v>25.333319288994527</v>
      </c>
      <c r="AL129" s="69">
        <v>2.695654233835147</v>
      </c>
      <c r="AM129" s="87">
        <f>VLOOKUP($A129,Coordinaten_Meetronde6!$A$2:$D$155,3,FALSE)</f>
        <v>176159.49</v>
      </c>
      <c r="AN129" s="87">
        <f>VLOOKUP($A129,Coordinaten_Meetronde6!$A$2:$D$155,4,FALSE)</f>
        <v>434290.35</v>
      </c>
    </row>
    <row r="130" spans="1:40" ht="12.75" x14ac:dyDescent="0.2">
      <c r="A130" s="70" t="s">
        <v>343</v>
      </c>
      <c r="B130" s="70" t="s">
        <v>96</v>
      </c>
      <c r="C130" s="47" t="s">
        <v>96</v>
      </c>
      <c r="D130" s="48" t="s">
        <v>96</v>
      </c>
      <c r="E130" s="48" t="s">
        <v>96</v>
      </c>
      <c r="F130" s="48" t="s">
        <v>96</v>
      </c>
      <c r="G130" s="48" t="s">
        <v>96</v>
      </c>
      <c r="H130" s="48">
        <v>96.862633936164173</v>
      </c>
      <c r="I130" s="48">
        <v>94.384035376155111</v>
      </c>
      <c r="J130" s="48">
        <v>92.693463348262384</v>
      </c>
      <c r="K130" s="49">
        <v>91.187709053801242</v>
      </c>
      <c r="L130" s="49">
        <v>88.844038777708505</v>
      </c>
      <c r="M130" s="49">
        <v>83.39701797154035</v>
      </c>
      <c r="N130" s="49">
        <v>67.571857815068896</v>
      </c>
      <c r="O130" s="49">
        <v>25.180565791711562</v>
      </c>
      <c r="P130" s="49">
        <v>4.9265831396337845</v>
      </c>
      <c r="Q130" s="49">
        <v>1.0045920970576707</v>
      </c>
      <c r="R130" s="49">
        <v>0.25625035432850141</v>
      </c>
      <c r="S130" s="49">
        <v>0.13719598616704617</v>
      </c>
      <c r="T130" s="50">
        <v>6.9164918646209078E-2</v>
      </c>
      <c r="U130" s="61">
        <v>7.3065366517376162</v>
      </c>
      <c r="V130" s="49">
        <v>92.624298429616175</v>
      </c>
      <c r="W130" s="62" t="s">
        <v>96</v>
      </c>
      <c r="X130" s="62" t="s">
        <v>96</v>
      </c>
      <c r="Y130" s="63">
        <v>1.7231192782072375</v>
      </c>
      <c r="Z130" s="64">
        <v>0.27295225814264251</v>
      </c>
      <c r="AA130" s="64">
        <v>0.29763318926769872</v>
      </c>
      <c r="AB130" s="64">
        <v>0.30283097256117786</v>
      </c>
      <c r="AC130" s="64">
        <v>0.4338246734719946</v>
      </c>
      <c r="AD130" s="64">
        <v>0.47032929803578577</v>
      </c>
      <c r="AE130" s="64">
        <v>0.52763846779820234</v>
      </c>
      <c r="AF130" s="65">
        <v>0.73743536789131026</v>
      </c>
      <c r="AG130" s="65">
        <v>1.1805225244935886</v>
      </c>
      <c r="AH130" s="66">
        <v>0.4213248565989437</v>
      </c>
      <c r="AI130" s="67">
        <v>1.6828906539048665</v>
      </c>
      <c r="AJ130" s="65" t="s">
        <v>96</v>
      </c>
      <c r="AK130" s="68">
        <v>24.956877644705749</v>
      </c>
      <c r="AL130" s="69">
        <v>2.4570780656499793</v>
      </c>
      <c r="AM130" s="87">
        <f>VLOOKUP($A130,Coordinaten_Meetronde6!$A$2:$D$155,3,FALSE)</f>
        <v>176156.32</v>
      </c>
      <c r="AN130" s="87">
        <f>VLOOKUP($A130,Coordinaten_Meetronde6!$A$2:$D$155,4,FALSE)</f>
        <v>434273.33</v>
      </c>
    </row>
    <row r="131" spans="1:40" ht="12.75" x14ac:dyDescent="0.2">
      <c r="A131" s="70" t="s">
        <v>344</v>
      </c>
      <c r="B131" s="70" t="s">
        <v>96</v>
      </c>
      <c r="C131" s="47" t="s">
        <v>96</v>
      </c>
      <c r="D131" s="48" t="s">
        <v>96</v>
      </c>
      <c r="E131" s="48" t="s">
        <v>96</v>
      </c>
      <c r="F131" s="48" t="s">
        <v>96</v>
      </c>
      <c r="G131" s="48" t="s">
        <v>96</v>
      </c>
      <c r="H131" s="48">
        <v>99.470907182835816</v>
      </c>
      <c r="I131" s="48">
        <v>98.710062966417908</v>
      </c>
      <c r="J131" s="48">
        <v>97.500291511194035</v>
      </c>
      <c r="K131" s="49">
        <v>95.383920242537329</v>
      </c>
      <c r="L131" s="49">
        <v>92.003847947761201</v>
      </c>
      <c r="M131" s="49">
        <v>85.272854477611943</v>
      </c>
      <c r="N131" s="49">
        <v>66.901819029850756</v>
      </c>
      <c r="O131" s="49">
        <v>37.323635727611951</v>
      </c>
      <c r="P131" s="49">
        <v>21.746735074626873</v>
      </c>
      <c r="Q131" s="49">
        <v>15.332031250000009</v>
      </c>
      <c r="R131" s="49">
        <v>8.0952658582089505</v>
      </c>
      <c r="S131" s="49">
        <v>4.5257112873134258</v>
      </c>
      <c r="T131" s="50">
        <v>3.3144822761194042</v>
      </c>
      <c r="U131" s="61">
        <v>2.4997084888059646</v>
      </c>
      <c r="V131" s="49">
        <v>94.185809235074629</v>
      </c>
      <c r="W131" s="62" t="s">
        <v>96</v>
      </c>
      <c r="X131" s="62" t="s">
        <v>96</v>
      </c>
      <c r="Y131" s="63">
        <v>3.3548336752642749</v>
      </c>
      <c r="Z131" s="64">
        <v>0.13759143612672689</v>
      </c>
      <c r="AA131" s="64">
        <v>0.17701360585751028</v>
      </c>
      <c r="AB131" s="64">
        <v>0.1862638595630817</v>
      </c>
      <c r="AC131" s="64">
        <v>0.41112584113933431</v>
      </c>
      <c r="AD131" s="64">
        <v>0.46159638334591691</v>
      </c>
      <c r="AE131" s="64">
        <v>0.53046001481698002</v>
      </c>
      <c r="AF131" s="65">
        <v>0.6929579912929672</v>
      </c>
      <c r="AG131" s="65">
        <v>0.90306481377625558</v>
      </c>
      <c r="AH131" s="66">
        <v>0.41306978333933742</v>
      </c>
      <c r="AI131" s="67">
        <v>2.9173468818810937</v>
      </c>
      <c r="AJ131" s="65" t="s">
        <v>96</v>
      </c>
      <c r="AK131" s="68">
        <v>31.33528500353599</v>
      </c>
      <c r="AL131" s="69">
        <v>2.1375204057835817</v>
      </c>
      <c r="AM131" s="87">
        <f>VLOOKUP($A131,Coordinaten_Meetronde6!$A$2:$D$155,3,FALSE)</f>
        <v>176560</v>
      </c>
      <c r="AN131" s="87">
        <f>VLOOKUP($A131,Coordinaten_Meetronde6!$A$2:$D$155,4,FALSE)</f>
        <v>434237</v>
      </c>
    </row>
    <row r="132" spans="1:40" ht="12.75" x14ac:dyDescent="0.2">
      <c r="A132" s="70" t="s">
        <v>345</v>
      </c>
      <c r="B132" s="70" t="s">
        <v>96</v>
      </c>
      <c r="C132" s="47" t="s">
        <v>96</v>
      </c>
      <c r="D132" s="48" t="s">
        <v>96</v>
      </c>
      <c r="E132" s="48" t="s">
        <v>96</v>
      </c>
      <c r="F132" s="48" t="s">
        <v>96</v>
      </c>
      <c r="G132" s="48" t="s">
        <v>96</v>
      </c>
      <c r="H132" s="48">
        <v>97.043514470122844</v>
      </c>
      <c r="I132" s="48">
        <v>96.271561043578529</v>
      </c>
      <c r="J132" s="48">
        <v>95.678982687102589</v>
      </c>
      <c r="K132" s="49">
        <v>94.703630743605743</v>
      </c>
      <c r="L132" s="49">
        <v>92.579958039046105</v>
      </c>
      <c r="M132" s="49">
        <v>86.566088502378321</v>
      </c>
      <c r="N132" s="49">
        <v>68.040807828440563</v>
      </c>
      <c r="O132" s="49">
        <v>33.342942712087002</v>
      </c>
      <c r="P132" s="49">
        <v>14.383638431108773</v>
      </c>
      <c r="Q132" s="49">
        <v>9.4444177517256893</v>
      </c>
      <c r="R132" s="49">
        <v>4.8543378337257073</v>
      </c>
      <c r="S132" s="49">
        <v>2.5368759909671712</v>
      </c>
      <c r="T132" s="50">
        <v>1.7008600393984354</v>
      </c>
      <c r="U132" s="61">
        <v>4.3210173128974105</v>
      </c>
      <c r="V132" s="49">
        <v>93.978122647704154</v>
      </c>
      <c r="W132" s="62" t="s">
        <v>96</v>
      </c>
      <c r="X132" s="62" t="s">
        <v>96</v>
      </c>
      <c r="Y132" s="63">
        <v>2.4727525090621922</v>
      </c>
      <c r="Z132" s="64">
        <v>0.18677566279491478</v>
      </c>
      <c r="AA132" s="64">
        <v>0.25286624489849907</v>
      </c>
      <c r="AB132" s="64">
        <v>0.25758658397784212</v>
      </c>
      <c r="AC132" s="64">
        <v>0.41844007460521865</v>
      </c>
      <c r="AD132" s="64">
        <v>0.46184998880787947</v>
      </c>
      <c r="AE132" s="64">
        <v>0.51889045078060425</v>
      </c>
      <c r="AF132" s="65">
        <v>0.6763377706304049</v>
      </c>
      <c r="AG132" s="65">
        <v>0.86335544735841174</v>
      </c>
      <c r="AH132" s="66">
        <v>0.4130639268807762</v>
      </c>
      <c r="AI132" s="67">
        <v>2.2555293433930821</v>
      </c>
      <c r="AJ132" s="65" t="s">
        <v>96</v>
      </c>
      <c r="AK132" s="68">
        <v>29.242229697780779</v>
      </c>
      <c r="AL132" s="69">
        <v>2.2446227518057627</v>
      </c>
      <c r="AM132" s="87">
        <f>VLOOKUP($A132,Coordinaten_Meetronde6!$A$2:$D$155,3,FALSE)</f>
        <v>176603</v>
      </c>
      <c r="AN132" s="87">
        <f>VLOOKUP($A132,Coordinaten_Meetronde6!$A$2:$D$155,4,FALSE)</f>
        <v>434228</v>
      </c>
    </row>
    <row r="133" spans="1:40" ht="12.75" x14ac:dyDescent="0.2">
      <c r="A133" s="70" t="s">
        <v>346</v>
      </c>
      <c r="B133" s="70" t="s">
        <v>96</v>
      </c>
      <c r="C133" s="47" t="s">
        <v>96</v>
      </c>
      <c r="D133" s="48" t="s">
        <v>96</v>
      </c>
      <c r="E133" s="48" t="s">
        <v>96</v>
      </c>
      <c r="F133" s="48" t="s">
        <v>96</v>
      </c>
      <c r="G133" s="48" t="s">
        <v>96</v>
      </c>
      <c r="H133" s="48">
        <v>97.357320281611464</v>
      </c>
      <c r="I133" s="48">
        <v>96.302012140453002</v>
      </c>
      <c r="J133" s="48">
        <v>95.048282552140748</v>
      </c>
      <c r="K133" s="49">
        <v>93.360965357085121</v>
      </c>
      <c r="L133" s="49">
        <v>90.644796213824833</v>
      </c>
      <c r="M133" s="49">
        <v>84.129223804694519</v>
      </c>
      <c r="N133" s="49">
        <v>65.555506562605643</v>
      </c>
      <c r="O133" s="49">
        <v>34.329849934594407</v>
      </c>
      <c r="P133" s="49">
        <v>10.902891073974464</v>
      </c>
      <c r="Q133" s="49">
        <v>4.2153534106442176</v>
      </c>
      <c r="R133" s="49">
        <v>1.769625350912015</v>
      </c>
      <c r="S133" s="49">
        <v>0.9597718888252107</v>
      </c>
      <c r="T133" s="50">
        <v>0.58938518747153823</v>
      </c>
      <c r="U133" s="61">
        <v>4.9517174478592523</v>
      </c>
      <c r="V133" s="49">
        <v>94.458897364669212</v>
      </c>
      <c r="W133" s="62" t="s">
        <v>96</v>
      </c>
      <c r="X133" s="62" t="s">
        <v>96</v>
      </c>
      <c r="Y133" s="63">
        <v>1.9671085894971632</v>
      </c>
      <c r="Z133" s="64">
        <v>0.2391543737969288</v>
      </c>
      <c r="AA133" s="64">
        <v>0.26581134305530157</v>
      </c>
      <c r="AB133" s="64">
        <v>0.26981995746109189</v>
      </c>
      <c r="AC133" s="64">
        <v>0.42157245570797386</v>
      </c>
      <c r="AD133" s="64">
        <v>0.47044262291175393</v>
      </c>
      <c r="AE133" s="64">
        <v>0.54376467292864195</v>
      </c>
      <c r="AF133" s="65">
        <v>0.70826996558372624</v>
      </c>
      <c r="AG133" s="65">
        <v>0.96667431630409961</v>
      </c>
      <c r="AH133" s="66">
        <v>0.41160663415883919</v>
      </c>
      <c r="AI133" s="67">
        <v>1.9056646078683417</v>
      </c>
      <c r="AJ133" s="65" t="s">
        <v>96</v>
      </c>
      <c r="AK133" s="68">
        <v>27.167878330392792</v>
      </c>
      <c r="AL133" s="69">
        <v>2.3607889824654231</v>
      </c>
      <c r="AM133" s="87">
        <f>VLOOKUP($A133,Coordinaten_Meetronde6!$A$2:$D$155,3,FALSE)</f>
        <v>176639</v>
      </c>
      <c r="AN133" s="87">
        <f>VLOOKUP($A133,Coordinaten_Meetronde6!$A$2:$D$155,4,FALSE)</f>
        <v>434218.99</v>
      </c>
    </row>
    <row r="134" spans="1:40" ht="12.75" x14ac:dyDescent="0.2">
      <c r="A134" s="70" t="s">
        <v>347</v>
      </c>
      <c r="B134" s="70" t="s">
        <v>96</v>
      </c>
      <c r="C134" s="47" t="s">
        <v>96</v>
      </c>
      <c r="D134" s="48" t="s">
        <v>96</v>
      </c>
      <c r="E134" s="48" t="s">
        <v>96</v>
      </c>
      <c r="F134" s="48" t="s">
        <v>96</v>
      </c>
      <c r="G134" s="48" t="s">
        <v>96</v>
      </c>
      <c r="H134" s="48">
        <v>81.972353023450978</v>
      </c>
      <c r="I134" s="48">
        <v>77.39754767122011</v>
      </c>
      <c r="J134" s="48">
        <v>72.780782320854115</v>
      </c>
      <c r="K134" s="49">
        <v>67.3026714532146</v>
      </c>
      <c r="L134" s="49">
        <v>59.661289570609355</v>
      </c>
      <c r="M134" s="49">
        <v>46.756259033055166</v>
      </c>
      <c r="N134" s="49">
        <v>28.992027600354337</v>
      </c>
      <c r="O134" s="49">
        <v>10.997016177910394</v>
      </c>
      <c r="P134" s="49">
        <v>3.3940976269289949</v>
      </c>
      <c r="Q134" s="49">
        <v>1.5280432654203007</v>
      </c>
      <c r="R134" s="49">
        <v>0.90213995990489171</v>
      </c>
      <c r="S134" s="49">
        <v>0.74828663340947821</v>
      </c>
      <c r="T134" s="50">
        <v>0.63522774954542538</v>
      </c>
      <c r="U134" s="61">
        <v>27.219217679145885</v>
      </c>
      <c r="V134" s="49">
        <v>72.145554571308693</v>
      </c>
      <c r="W134" s="62" t="s">
        <v>96</v>
      </c>
      <c r="X134" s="62" t="s">
        <v>96</v>
      </c>
      <c r="Y134" s="63">
        <v>2.9937764764338657</v>
      </c>
      <c r="Z134" s="64">
        <v>0.33904541190832094</v>
      </c>
      <c r="AA134" s="64">
        <v>0.38310328849695841</v>
      </c>
      <c r="AB134" s="64">
        <v>0.39046453656460939</v>
      </c>
      <c r="AC134" s="64">
        <v>0.7738294824853772</v>
      </c>
      <c r="AD134" s="64">
        <v>1.0150261786139616</v>
      </c>
      <c r="AE134" s="64">
        <v>1.6687801458861735</v>
      </c>
      <c r="AF134" s="65" t="s">
        <v>96</v>
      </c>
      <c r="AG134" s="65" t="s">
        <v>96</v>
      </c>
      <c r="AH134" s="66">
        <v>0.5822602769943177</v>
      </c>
      <c r="AI134" s="67">
        <v>2.186639851517453</v>
      </c>
      <c r="AJ134" s="65" t="s">
        <v>96</v>
      </c>
      <c r="AK134" s="68">
        <v>19.36525137082306</v>
      </c>
      <c r="AL134" s="69">
        <v>3.3426966292134832</v>
      </c>
      <c r="AM134" s="87">
        <f>VLOOKUP($A134,Coordinaten_Meetronde6!$A$2:$D$155,3,FALSE)</f>
        <v>176634</v>
      </c>
      <c r="AN134" s="87">
        <f>VLOOKUP($A134,Coordinaten_Meetronde6!$A$2:$D$155,4,FALSE)</f>
        <v>434197</v>
      </c>
    </row>
    <row r="135" spans="1:40" ht="12.75" x14ac:dyDescent="0.2">
      <c r="A135" s="70" t="s">
        <v>348</v>
      </c>
      <c r="B135" s="70" t="s">
        <v>96</v>
      </c>
      <c r="C135" s="47" t="s">
        <v>96</v>
      </c>
      <c r="D135" s="48" t="s">
        <v>96</v>
      </c>
      <c r="E135" s="48" t="s">
        <v>96</v>
      </c>
      <c r="F135" s="48" t="s">
        <v>96</v>
      </c>
      <c r="G135" s="48" t="s">
        <v>96</v>
      </c>
      <c r="H135" s="48">
        <v>89.202551102342326</v>
      </c>
      <c r="I135" s="48">
        <v>81.176443598155473</v>
      </c>
      <c r="J135" s="48">
        <v>74.51306522287733</v>
      </c>
      <c r="K135" s="49">
        <v>68.448461767877205</v>
      </c>
      <c r="L135" s="49">
        <v>62.004175365344452</v>
      </c>
      <c r="M135" s="49">
        <v>53.294409139920603</v>
      </c>
      <c r="N135" s="49">
        <v>39.696941889008677</v>
      </c>
      <c r="O135" s="49">
        <v>22.63759205304088</v>
      </c>
      <c r="P135" s="49">
        <v>10.196379820596913</v>
      </c>
      <c r="Q135" s="49">
        <v>4.5642249191309432</v>
      </c>
      <c r="R135" s="49">
        <v>2.1209479455825764</v>
      </c>
      <c r="S135" s="49">
        <v>1.3741999128220181</v>
      </c>
      <c r="T135" s="50">
        <v>1.0369588657688564</v>
      </c>
      <c r="U135" s="61">
        <v>25.48693477712267</v>
      </c>
      <c r="V135" s="49">
        <v>73.476106357108478</v>
      </c>
      <c r="W135" s="62" t="s">
        <v>96</v>
      </c>
      <c r="X135" s="62" t="s">
        <v>96</v>
      </c>
      <c r="Y135" s="63">
        <v>3.7394524919363055</v>
      </c>
      <c r="Z135" s="64">
        <v>0.24715279876313231</v>
      </c>
      <c r="AA135" s="64">
        <v>0.28624596434908617</v>
      </c>
      <c r="AB135" s="64">
        <v>0.29442860954845057</v>
      </c>
      <c r="AC135" s="64">
        <v>0.65217142045156407</v>
      </c>
      <c r="AD135" s="64">
        <v>0.92421614922382733</v>
      </c>
      <c r="AE135" s="64">
        <v>1.5337599353733129</v>
      </c>
      <c r="AF135" s="65">
        <v>3.1743294350001907</v>
      </c>
      <c r="AG135" s="65" t="s">
        <v>96</v>
      </c>
      <c r="AH135" s="66">
        <v>0.48107475247328724</v>
      </c>
      <c r="AI135" s="67">
        <v>2.5567665654613996</v>
      </c>
      <c r="AJ135" s="65" t="s">
        <v>96</v>
      </c>
      <c r="AK135" s="68">
        <v>24.461370794440516</v>
      </c>
      <c r="AL135" s="69">
        <v>3.1146848975659007</v>
      </c>
      <c r="AM135" s="87">
        <f>VLOOKUP($A135,Coordinaten_Meetronde6!$A$2:$D$155,3,FALSE)</f>
        <v>176598</v>
      </c>
      <c r="AN135" s="87">
        <f>VLOOKUP($A135,Coordinaten_Meetronde6!$A$2:$D$155,4,FALSE)</f>
        <v>434207</v>
      </c>
    </row>
    <row r="136" spans="1:40" ht="12.75" x14ac:dyDescent="0.2">
      <c r="A136" s="70" t="s">
        <v>349</v>
      </c>
      <c r="B136" s="70" t="s">
        <v>96</v>
      </c>
      <c r="C136" s="47" t="s">
        <v>96</v>
      </c>
      <c r="D136" s="48" t="s">
        <v>96</v>
      </c>
      <c r="E136" s="48" t="s">
        <v>96</v>
      </c>
      <c r="F136" s="48" t="s">
        <v>96</v>
      </c>
      <c r="G136" s="48" t="s">
        <v>96</v>
      </c>
      <c r="H136" s="48">
        <v>94.775644927830299</v>
      </c>
      <c r="I136" s="48">
        <v>88.906023835612729</v>
      </c>
      <c r="J136" s="48">
        <v>83.095924137277976</v>
      </c>
      <c r="K136" s="49">
        <v>76.920579521934982</v>
      </c>
      <c r="L136" s="49">
        <v>69.857825034157159</v>
      </c>
      <c r="M136" s="49">
        <v>59.552507338717305</v>
      </c>
      <c r="N136" s="49">
        <v>42.660606306562229</v>
      </c>
      <c r="O136" s="49">
        <v>21.968805378569581</v>
      </c>
      <c r="P136" s="49">
        <v>8.5102065662919326</v>
      </c>
      <c r="Q136" s="49">
        <v>3.4792960242414135</v>
      </c>
      <c r="R136" s="49">
        <v>1.7612921553508047</v>
      </c>
      <c r="S136" s="49">
        <v>1.2580658252505617</v>
      </c>
      <c r="T136" s="50">
        <v>0.97669196325903973</v>
      </c>
      <c r="U136" s="61">
        <v>16.904075862722024</v>
      </c>
      <c r="V136" s="49">
        <v>82.119232174018933</v>
      </c>
      <c r="W136" s="62" t="s">
        <v>96</v>
      </c>
      <c r="X136" s="62" t="s">
        <v>96</v>
      </c>
      <c r="Y136" s="63">
        <v>2.7728075648702348</v>
      </c>
      <c r="Z136" s="64">
        <v>0.2598947443748445</v>
      </c>
      <c r="AA136" s="64">
        <v>0.29605615486468606</v>
      </c>
      <c r="AB136" s="64">
        <v>0.30387111099409875</v>
      </c>
      <c r="AC136" s="64">
        <v>0.58228828424007451</v>
      </c>
      <c r="AD136" s="64">
        <v>0.72063811327258476</v>
      </c>
      <c r="AE136" s="64">
        <v>1.0067962584265493</v>
      </c>
      <c r="AF136" s="65">
        <v>2.1075026550564089</v>
      </c>
      <c r="AG136" s="65">
        <v>2.9924614058941579</v>
      </c>
      <c r="AH136" s="66">
        <v>0.49485991630290493</v>
      </c>
      <c r="AI136" s="67">
        <v>2.3001679807271129</v>
      </c>
      <c r="AJ136" s="65" t="s">
        <v>96</v>
      </c>
      <c r="AK136" s="68">
        <v>23.029974753116885</v>
      </c>
      <c r="AL136" s="69">
        <v>2.9411414580035991</v>
      </c>
      <c r="AM136" s="87">
        <f>VLOOKUP($A136,Coordinaten_Meetronde6!$A$2:$D$155,3,FALSE)</f>
        <v>176555</v>
      </c>
      <c r="AN136" s="87">
        <f>VLOOKUP($A136,Coordinaten_Meetronde6!$A$2:$D$155,4,FALSE)</f>
        <v>434219</v>
      </c>
    </row>
    <row r="137" spans="1:40" ht="12.75" x14ac:dyDescent="0.2">
      <c r="A137" s="70" t="s">
        <v>350</v>
      </c>
      <c r="B137" s="70" t="s">
        <v>96</v>
      </c>
      <c r="C137" s="47" t="s">
        <v>96</v>
      </c>
      <c r="D137" s="48" t="s">
        <v>96</v>
      </c>
      <c r="E137" s="48" t="s">
        <v>96</v>
      </c>
      <c r="F137" s="48" t="s">
        <v>96</v>
      </c>
      <c r="G137" s="48" t="s">
        <v>96</v>
      </c>
      <c r="H137" s="48">
        <v>98.078493012148016</v>
      </c>
      <c r="I137" s="48">
        <v>95.853590184108882</v>
      </c>
      <c r="J137" s="48">
        <v>92.088557468533352</v>
      </c>
      <c r="K137" s="49">
        <v>86.884526812150455</v>
      </c>
      <c r="L137" s="49">
        <v>79.447064127401873</v>
      </c>
      <c r="M137" s="49">
        <v>66.59112232091725</v>
      </c>
      <c r="N137" s="49">
        <v>44.74418491306308</v>
      </c>
      <c r="O137" s="49">
        <v>18.548573795859685</v>
      </c>
      <c r="P137" s="49">
        <v>4.3803535962764002</v>
      </c>
      <c r="Q137" s="49">
        <v>1.6534464061605254</v>
      </c>
      <c r="R137" s="49">
        <v>0.87363380487627451</v>
      </c>
      <c r="S137" s="49">
        <v>0.60313630880579561</v>
      </c>
      <c r="T137" s="50">
        <v>0.40696470129522383</v>
      </c>
      <c r="U137" s="61">
        <v>7.9114425314666477</v>
      </c>
      <c r="V137" s="49">
        <v>91.681592767238129</v>
      </c>
      <c r="W137" s="62" t="s">
        <v>96</v>
      </c>
      <c r="X137" s="62" t="s">
        <v>96</v>
      </c>
      <c r="Y137" s="63">
        <v>2.2231582473532217</v>
      </c>
      <c r="Z137" s="64">
        <v>0.2873050539843352</v>
      </c>
      <c r="AA137" s="64">
        <v>0.32515182777766716</v>
      </c>
      <c r="AB137" s="64">
        <v>0.33329959538102594</v>
      </c>
      <c r="AC137" s="64">
        <v>0.54400975823652864</v>
      </c>
      <c r="AD137" s="64">
        <v>0.63872460027153732</v>
      </c>
      <c r="AE137" s="64">
        <v>0.77749685402929924</v>
      </c>
      <c r="AF137" s="65">
        <v>1.228723334674082</v>
      </c>
      <c r="AG137" s="65">
        <v>1.7332550821750563</v>
      </c>
      <c r="AH137" s="66">
        <v>0.51221344703100069</v>
      </c>
      <c r="AI137" s="67">
        <v>2.0872908617854549</v>
      </c>
      <c r="AJ137" s="65" t="s">
        <v>96</v>
      </c>
      <c r="AK137" s="68">
        <v>21.295091308561439</v>
      </c>
      <c r="AL137" s="69">
        <v>2.7846620608984902</v>
      </c>
      <c r="AM137" s="87">
        <f>VLOOKUP($A137,Coordinaten_Meetronde6!$A$2:$D$155,3,FALSE)</f>
        <v>176549</v>
      </c>
      <c r="AN137" s="87">
        <f>VLOOKUP($A137,Coordinaten_Meetronde6!$A$2:$D$155,4,FALSE)</f>
        <v>434197</v>
      </c>
    </row>
    <row r="138" spans="1:40" ht="12.75" x14ac:dyDescent="0.2">
      <c r="A138" s="70" t="s">
        <v>351</v>
      </c>
      <c r="B138" s="70" t="s">
        <v>96</v>
      </c>
      <c r="C138" s="47" t="s">
        <v>96</v>
      </c>
      <c r="D138" s="48" t="s">
        <v>96</v>
      </c>
      <c r="E138" s="48" t="s">
        <v>96</v>
      </c>
      <c r="F138" s="48" t="s">
        <v>96</v>
      </c>
      <c r="G138" s="48" t="s">
        <v>96</v>
      </c>
      <c r="H138" s="48">
        <v>86.824764481860086</v>
      </c>
      <c r="I138" s="48">
        <v>79.621417117658837</v>
      </c>
      <c r="J138" s="48">
        <v>71.913209059931845</v>
      </c>
      <c r="K138" s="49">
        <v>62.918420525155327</v>
      </c>
      <c r="L138" s="49">
        <v>52.414060934054909</v>
      </c>
      <c r="M138" s="49">
        <v>39.624674283423531</v>
      </c>
      <c r="N138" s="49">
        <v>25.993435558228096</v>
      </c>
      <c r="O138" s="49">
        <v>14.235067147724981</v>
      </c>
      <c r="P138" s="49">
        <v>7.5904489877730903</v>
      </c>
      <c r="Q138" s="49">
        <v>4.9496392062537575</v>
      </c>
      <c r="R138" s="49">
        <v>3.5640910002004462</v>
      </c>
      <c r="S138" s="49">
        <v>2.8575365804770567</v>
      </c>
      <c r="T138" s="50">
        <v>2.3351373020645547</v>
      </c>
      <c r="U138" s="61">
        <v>28.086790940068155</v>
      </c>
      <c r="V138" s="49">
        <v>69.578071757867292</v>
      </c>
      <c r="W138" s="62" t="s">
        <v>96</v>
      </c>
      <c r="X138" s="62" t="s">
        <v>96</v>
      </c>
      <c r="Y138" s="63">
        <v>4.4912241537047093</v>
      </c>
      <c r="Z138" s="64">
        <v>0.28389950277452342</v>
      </c>
      <c r="AA138" s="64">
        <v>0.3629983428832288</v>
      </c>
      <c r="AB138" s="64">
        <v>0.37372701927826585</v>
      </c>
      <c r="AC138" s="64">
        <v>0.93739852673735458</v>
      </c>
      <c r="AD138" s="64">
        <v>1.2750563040856968</v>
      </c>
      <c r="AE138" s="64">
        <v>1.8538818249379219</v>
      </c>
      <c r="AF138" s="65">
        <v>3.4778896156201342</v>
      </c>
      <c r="AG138" s="65" t="s">
        <v>96</v>
      </c>
      <c r="AH138" s="66">
        <v>0.66576770366157489</v>
      </c>
      <c r="AI138" s="67">
        <v>2.9250790423236408</v>
      </c>
      <c r="AJ138" s="65" t="s">
        <v>96</v>
      </c>
      <c r="AK138" s="68">
        <v>19.90527518566314</v>
      </c>
      <c r="AL138" s="69">
        <v>3.3852475445981161</v>
      </c>
      <c r="AM138" s="87">
        <f>VLOOKUP($A138,Coordinaten_Meetronde6!$A$2:$D$155,3,FALSE)</f>
        <v>176592</v>
      </c>
      <c r="AN138" s="87">
        <f>VLOOKUP($A138,Coordinaten_Meetronde6!$A$2:$D$155,4,FALSE)</f>
        <v>434187.01</v>
      </c>
    </row>
    <row r="139" spans="1:40" ht="12.75" x14ac:dyDescent="0.2">
      <c r="A139" s="70" t="s">
        <v>352</v>
      </c>
      <c r="B139" s="70" t="s">
        <v>96</v>
      </c>
      <c r="C139" s="47" t="s">
        <v>96</v>
      </c>
      <c r="D139" s="48" t="s">
        <v>96</v>
      </c>
      <c r="E139" s="48" t="s">
        <v>96</v>
      </c>
      <c r="F139" s="48" t="s">
        <v>96</v>
      </c>
      <c r="G139" s="48" t="s">
        <v>96</v>
      </c>
      <c r="H139" s="48">
        <v>98.350352679638078</v>
      </c>
      <c r="I139" s="48">
        <v>96.783811017732674</v>
      </c>
      <c r="J139" s="48">
        <v>94.264670745769394</v>
      </c>
      <c r="K139" s="49">
        <v>91.239624777952059</v>
      </c>
      <c r="L139" s="49">
        <v>86.725948703032302</v>
      </c>
      <c r="M139" s="49">
        <v>78.353053613537909</v>
      </c>
      <c r="N139" s="49">
        <v>57.125790802281259</v>
      </c>
      <c r="O139" s="49">
        <v>21.571112473120511</v>
      </c>
      <c r="P139" s="49">
        <v>4.7141684759461056</v>
      </c>
      <c r="Q139" s="49">
        <v>1.8314409482355625</v>
      </c>
      <c r="R139" s="49">
        <v>1.2185367171187169</v>
      </c>
      <c r="S139" s="49">
        <v>1.0481701172828402</v>
      </c>
      <c r="T139" s="50">
        <v>0.90169639425321491</v>
      </c>
      <c r="U139" s="61">
        <v>5.7353292542306065</v>
      </c>
      <c r="V139" s="49">
        <v>93.362974351516172</v>
      </c>
      <c r="W139" s="62" t="s">
        <v>96</v>
      </c>
      <c r="X139" s="62" t="s">
        <v>96</v>
      </c>
      <c r="Y139" s="63">
        <v>1.8788714026001458</v>
      </c>
      <c r="Z139" s="64">
        <v>0.2790570900339277</v>
      </c>
      <c r="AA139" s="64">
        <v>0.30964485315912088</v>
      </c>
      <c r="AB139" s="64">
        <v>0.31615352366402311</v>
      </c>
      <c r="AC139" s="64">
        <v>0.46683082848752705</v>
      </c>
      <c r="AD139" s="64">
        <v>0.52431238615756093</v>
      </c>
      <c r="AE139" s="64">
        <v>0.6184890049039764</v>
      </c>
      <c r="AF139" s="65">
        <v>0.8944878434200717</v>
      </c>
      <c r="AG139" s="65">
        <v>1.2764264504402161</v>
      </c>
      <c r="AH139" s="66">
        <v>0.45608823346596972</v>
      </c>
      <c r="AI139" s="67">
        <v>1.7793598196996434</v>
      </c>
      <c r="AJ139" s="65" t="s">
        <v>96</v>
      </c>
      <c r="AK139" s="68">
        <v>22.970051187939998</v>
      </c>
      <c r="AL139" s="69">
        <v>2.559508845558522</v>
      </c>
      <c r="AM139" s="87">
        <f>VLOOKUP($A139,Coordinaten_Meetronde6!$A$2:$D$155,3,FALSE)</f>
        <v>176630</v>
      </c>
      <c r="AN139" s="87">
        <f>VLOOKUP($A139,Coordinaten_Meetronde6!$A$2:$D$155,4,FALSE)</f>
        <v>434179</v>
      </c>
    </row>
    <row r="140" spans="1:40" ht="12.75" x14ac:dyDescent="0.2">
      <c r="A140" s="70" t="s">
        <v>353</v>
      </c>
      <c r="B140" s="70" t="s">
        <v>96</v>
      </c>
      <c r="C140" s="47" t="s">
        <v>96</v>
      </c>
      <c r="D140" s="48" t="s">
        <v>96</v>
      </c>
      <c r="E140" s="48" t="s">
        <v>96</v>
      </c>
      <c r="F140" s="48" t="s">
        <v>96</v>
      </c>
      <c r="G140" s="48" t="s">
        <v>96</v>
      </c>
      <c r="H140" s="48">
        <v>78.753937696884847</v>
      </c>
      <c r="I140" s="48">
        <v>74.527059686317642</v>
      </c>
      <c r="J140" s="48">
        <v>70.493524676233804</v>
      </c>
      <c r="K140" s="49">
        <v>65.228261413070655</v>
      </c>
      <c r="L140" s="49">
        <v>57.736220144340543</v>
      </c>
      <c r="M140" s="49">
        <v>46.712335616780827</v>
      </c>
      <c r="N140" s="49">
        <v>31.766588329416457</v>
      </c>
      <c r="O140" s="49">
        <v>14.054036035135079</v>
      </c>
      <c r="P140" s="49">
        <v>5.9802990149507371</v>
      </c>
      <c r="Q140" s="49">
        <v>3.4451722586129141</v>
      </c>
      <c r="R140" s="49">
        <v>2.2767805056919364</v>
      </c>
      <c r="S140" s="49">
        <v>1.7567545043918706</v>
      </c>
      <c r="T140" s="50">
        <v>1.2800640032001516</v>
      </c>
      <c r="U140" s="61">
        <v>29.506475323766196</v>
      </c>
      <c r="V140" s="49">
        <v>69.213460673033651</v>
      </c>
      <c r="W140" s="62" t="s">
        <v>96</v>
      </c>
      <c r="X140" s="62" t="s">
        <v>96</v>
      </c>
      <c r="Y140" s="63">
        <v>3.7187191856049235</v>
      </c>
      <c r="Z140" s="64">
        <v>0.29768733886803972</v>
      </c>
      <c r="AA140" s="64">
        <v>0.36155311849909921</v>
      </c>
      <c r="AB140" s="64">
        <v>0.36861214452557778</v>
      </c>
      <c r="AC140" s="64">
        <v>0.78635331842134037</v>
      </c>
      <c r="AD140" s="64">
        <v>1.1070156183602535</v>
      </c>
      <c r="AE140" s="64">
        <v>1.9342414915775972</v>
      </c>
      <c r="AF140" s="65" t="s">
        <v>96</v>
      </c>
      <c r="AG140" s="65" t="s">
        <v>96</v>
      </c>
      <c r="AH140" s="66">
        <v>0.55074742078396643</v>
      </c>
      <c r="AI140" s="67">
        <v>2.3531081119708657</v>
      </c>
      <c r="AJ140" s="65" t="s">
        <v>96</v>
      </c>
      <c r="AK140" s="68">
        <v>21.455550481920781</v>
      </c>
      <c r="AL140" s="69">
        <v>3.3174658732936653</v>
      </c>
      <c r="AM140" s="87">
        <f>VLOOKUP($A140,Coordinaten_Meetronde6!$A$2:$D$155,3,FALSE)</f>
        <v>176751</v>
      </c>
      <c r="AN140" s="87">
        <f>VLOOKUP($A140,Coordinaten_Meetronde6!$A$2:$D$155,4,FALSE)</f>
        <v>434189</v>
      </c>
    </row>
    <row r="141" spans="1:40" ht="12.75" x14ac:dyDescent="0.2">
      <c r="A141" s="70" t="s">
        <v>354</v>
      </c>
      <c r="B141" s="70" t="s">
        <v>96</v>
      </c>
      <c r="C141" s="47" t="s">
        <v>96</v>
      </c>
      <c r="D141" s="48" t="s">
        <v>96</v>
      </c>
      <c r="E141" s="48" t="s">
        <v>96</v>
      </c>
      <c r="F141" s="48" t="s">
        <v>96</v>
      </c>
      <c r="G141" s="48" t="s">
        <v>96</v>
      </c>
      <c r="H141" s="48">
        <v>80.487344417924149</v>
      </c>
      <c r="I141" s="48">
        <v>77.269846406947423</v>
      </c>
      <c r="J141" s="48">
        <v>74.056393867065822</v>
      </c>
      <c r="K141" s="49">
        <v>69.94484674407002</v>
      </c>
      <c r="L141" s="49">
        <v>63.44107771349973</v>
      </c>
      <c r="M141" s="49">
        <v>50.838086761870073</v>
      </c>
      <c r="N141" s="49">
        <v>29.766576317812198</v>
      </c>
      <c r="O141" s="49">
        <v>11.049530051107777</v>
      </c>
      <c r="P141" s="49">
        <v>3.1595129252801417</v>
      </c>
      <c r="Q141" s="49">
        <v>1.0315951292527983</v>
      </c>
      <c r="R141" s="49">
        <v>0.58254783769569107</v>
      </c>
      <c r="S141" s="49">
        <v>0.47601709885782501</v>
      </c>
      <c r="T141" s="50">
        <v>0.41128956133607808</v>
      </c>
      <c r="U141" s="61">
        <v>25.943606132934178</v>
      </c>
      <c r="V141" s="49">
        <v>73.645104305729745</v>
      </c>
      <c r="W141" s="62" t="s">
        <v>96</v>
      </c>
      <c r="X141" s="62" t="s">
        <v>96</v>
      </c>
      <c r="Y141" s="63">
        <v>2.6879248863734642</v>
      </c>
      <c r="Z141" s="64">
        <v>0.33882149782463189</v>
      </c>
      <c r="AA141" s="64">
        <v>0.38161212454850352</v>
      </c>
      <c r="AB141" s="64">
        <v>0.38865926008615032</v>
      </c>
      <c r="AC141" s="64">
        <v>0.70016647969852375</v>
      </c>
      <c r="AD141" s="64">
        <v>0.91072673604116061</v>
      </c>
      <c r="AE141" s="64">
        <v>1.4067143794482468</v>
      </c>
      <c r="AF141" s="65" t="s">
        <v>96</v>
      </c>
      <c r="AG141" s="65" t="s">
        <v>96</v>
      </c>
      <c r="AH141" s="66">
        <v>0.5661578582232959</v>
      </c>
      <c r="AI141" s="67">
        <v>2.085074849007031</v>
      </c>
      <c r="AJ141" s="65" t="s">
        <v>96</v>
      </c>
      <c r="AK141" s="68">
        <v>19.661270865387177</v>
      </c>
      <c r="AL141" s="69">
        <v>3.289938913386464</v>
      </c>
      <c r="AM141" s="87">
        <f>VLOOKUP($A141,Coordinaten_Meetronde6!$A$2:$D$155,3,FALSE)</f>
        <v>176838</v>
      </c>
      <c r="AN141" s="87">
        <f>VLOOKUP($A141,Coordinaten_Meetronde6!$A$2:$D$155,4,FALSE)</f>
        <v>434164</v>
      </c>
    </row>
    <row r="142" spans="1:40" ht="12.75" x14ac:dyDescent="0.2">
      <c r="A142" s="70" t="s">
        <v>355</v>
      </c>
      <c r="B142" s="70" t="s">
        <v>96</v>
      </c>
      <c r="C142" s="47" t="s">
        <v>96</v>
      </c>
      <c r="D142" s="48" t="s">
        <v>96</v>
      </c>
      <c r="E142" s="48" t="s">
        <v>96</v>
      </c>
      <c r="F142" s="48" t="s">
        <v>96</v>
      </c>
      <c r="G142" s="48" t="s">
        <v>96</v>
      </c>
      <c r="H142" s="48">
        <v>92.511306709715441</v>
      </c>
      <c r="I142" s="48">
        <v>86.352513100408714</v>
      </c>
      <c r="J142" s="48">
        <v>80.388463953056345</v>
      </c>
      <c r="K142" s="49">
        <v>74.165609665475145</v>
      </c>
      <c r="L142" s="49">
        <v>66.479609486105247</v>
      </c>
      <c r="M142" s="49">
        <v>54.529730560787179</v>
      </c>
      <c r="N142" s="49">
        <v>36.655520108646918</v>
      </c>
      <c r="O142" s="49">
        <v>17.665372640965536</v>
      </c>
      <c r="P142" s="49">
        <v>8.5610690445990656</v>
      </c>
      <c r="Q142" s="49">
        <v>5.1491973197012424</v>
      </c>
      <c r="R142" s="49">
        <v>3.2786255140869622</v>
      </c>
      <c r="S142" s="49">
        <v>2.2703104380469363</v>
      </c>
      <c r="T142" s="50">
        <v>1.6489218587846559</v>
      </c>
      <c r="U142" s="61">
        <v>19.611536046943655</v>
      </c>
      <c r="V142" s="49">
        <v>78.739542094271684</v>
      </c>
      <c r="W142" s="62" t="s">
        <v>96</v>
      </c>
      <c r="X142" s="62" t="s">
        <v>96</v>
      </c>
      <c r="Y142" s="63">
        <v>3.1429565136093394</v>
      </c>
      <c r="Z142" s="64">
        <v>0.26424641912669466</v>
      </c>
      <c r="AA142" s="64">
        <v>0.32036456407768693</v>
      </c>
      <c r="AB142" s="64">
        <v>0.33294426958394785</v>
      </c>
      <c r="AC142" s="64">
        <v>0.64962843505284129</v>
      </c>
      <c r="AD142" s="64">
        <v>0.83051500419218849</v>
      </c>
      <c r="AE142" s="64">
        <v>1.1666228783558781</v>
      </c>
      <c r="AF142" s="65">
        <v>2.4519859469195757</v>
      </c>
      <c r="AG142" s="65">
        <v>3.458575358294615</v>
      </c>
      <c r="AH142" s="66">
        <v>0.54468354328645729</v>
      </c>
      <c r="AI142" s="67">
        <v>2.4502034722844268</v>
      </c>
      <c r="AJ142" s="65" t="s">
        <v>96</v>
      </c>
      <c r="AK142" s="68">
        <v>22.507829248019441</v>
      </c>
      <c r="AL142" s="69">
        <v>3.0463671189350543</v>
      </c>
      <c r="AM142" s="87">
        <f>VLOOKUP($A142,Coordinaten_Meetronde6!$A$2:$D$155,3,FALSE)</f>
        <v>176793</v>
      </c>
      <c r="AN142" s="87">
        <f>VLOOKUP($A142,Coordinaten_Meetronde6!$A$2:$D$155,4,FALSE)</f>
        <v>434177</v>
      </c>
    </row>
    <row r="143" spans="1:40" ht="12.75" x14ac:dyDescent="0.2">
      <c r="A143" s="70" t="s">
        <v>356</v>
      </c>
      <c r="B143" s="70" t="s">
        <v>96</v>
      </c>
      <c r="C143" s="47" t="s">
        <v>96</v>
      </c>
      <c r="D143" s="48" t="s">
        <v>96</v>
      </c>
      <c r="E143" s="48" t="s">
        <v>96</v>
      </c>
      <c r="F143" s="48" t="s">
        <v>96</v>
      </c>
      <c r="G143" s="48" t="s">
        <v>96</v>
      </c>
      <c r="H143" s="48">
        <v>90.043971076802819</v>
      </c>
      <c r="I143" s="48">
        <v>84.769396130545232</v>
      </c>
      <c r="J143" s="48">
        <v>79.957006058237241</v>
      </c>
      <c r="K143" s="49">
        <v>75.657611881962083</v>
      </c>
      <c r="L143" s="49">
        <v>70.977135040062535</v>
      </c>
      <c r="M143" s="49">
        <v>63.962282587453579</v>
      </c>
      <c r="N143" s="49">
        <v>51.231190150478788</v>
      </c>
      <c r="O143" s="49">
        <v>32.111588821575133</v>
      </c>
      <c r="P143" s="49">
        <v>10.451436388508885</v>
      </c>
      <c r="Q143" s="49">
        <v>3.1033808872386155</v>
      </c>
      <c r="R143" s="49">
        <v>1.4774281805745559</v>
      </c>
      <c r="S143" s="49">
        <v>0.92046120773891671</v>
      </c>
      <c r="T143" s="50">
        <v>0.53351573187414858</v>
      </c>
      <c r="U143" s="61">
        <v>20.042993941762759</v>
      </c>
      <c r="V143" s="49">
        <v>79.423490326363094</v>
      </c>
      <c r="W143" s="62" t="s">
        <v>96</v>
      </c>
      <c r="X143" s="62" t="s">
        <v>96</v>
      </c>
      <c r="Y143" s="63">
        <v>2.5982848844536188</v>
      </c>
      <c r="Z143" s="64">
        <v>0.24500506556050924</v>
      </c>
      <c r="AA143" s="64">
        <v>0.26910395468157083</v>
      </c>
      <c r="AB143" s="64">
        <v>0.27349594193767307</v>
      </c>
      <c r="AC143" s="64">
        <v>0.48909352650038662</v>
      </c>
      <c r="AD143" s="64">
        <v>0.63659295846043906</v>
      </c>
      <c r="AE143" s="64">
        <v>0.95341286299395489</v>
      </c>
      <c r="AF143" s="65">
        <v>2.6533549306924971</v>
      </c>
      <c r="AG143" s="65">
        <v>3.9881240947892955</v>
      </c>
      <c r="AH143" s="66">
        <v>0.41068095017394785</v>
      </c>
      <c r="AI143" s="67">
        <v>2.0687567056477816</v>
      </c>
      <c r="AJ143" s="65" t="s">
        <v>96</v>
      </c>
      <c r="AK143" s="68">
        <v>26.594481509272498</v>
      </c>
      <c r="AL143" s="69">
        <v>2.8590580418213802</v>
      </c>
      <c r="AM143" s="87">
        <f>VLOOKUP($A143,Coordinaten_Meetronde6!$A$2:$D$155,3,FALSE)</f>
        <v>176737</v>
      </c>
      <c r="AN143" s="87">
        <f>VLOOKUP($A143,Coordinaten_Meetronde6!$A$2:$D$155,4,FALSE)</f>
        <v>434148</v>
      </c>
    </row>
    <row r="144" spans="1:40" ht="12.75" x14ac:dyDescent="0.2">
      <c r="A144" s="70" t="s">
        <v>357</v>
      </c>
      <c r="B144" s="70" t="s">
        <v>96</v>
      </c>
      <c r="C144" s="47" t="s">
        <v>96</v>
      </c>
      <c r="D144" s="48" t="s">
        <v>96</v>
      </c>
      <c r="E144" s="48" t="s">
        <v>96</v>
      </c>
      <c r="F144" s="48" t="s">
        <v>96</v>
      </c>
      <c r="G144" s="48" t="s">
        <v>96</v>
      </c>
      <c r="H144" s="48">
        <v>96.357891235656069</v>
      </c>
      <c r="I144" s="48">
        <v>92.552802261766175</v>
      </c>
      <c r="J144" s="48">
        <v>88.957259271578252</v>
      </c>
      <c r="K144" s="49">
        <v>85.093963079993358</v>
      </c>
      <c r="L144" s="49">
        <v>80.058207217694999</v>
      </c>
      <c r="M144" s="49">
        <v>70.76001995676036</v>
      </c>
      <c r="N144" s="49">
        <v>52.476301347081325</v>
      </c>
      <c r="O144" s="49">
        <v>28.258772659238314</v>
      </c>
      <c r="P144" s="49">
        <v>9.0670214535173663</v>
      </c>
      <c r="Q144" s="49">
        <v>2.5078995509728799</v>
      </c>
      <c r="R144" s="49">
        <v>0.96125062364875657</v>
      </c>
      <c r="S144" s="49">
        <v>0.60868119075336247</v>
      </c>
      <c r="T144" s="50">
        <v>0.37917844669881473</v>
      </c>
      <c r="U144" s="61">
        <v>11.042740728421748</v>
      </c>
      <c r="V144" s="49">
        <v>88.578080824879436</v>
      </c>
      <c r="W144" s="62" t="s">
        <v>96</v>
      </c>
      <c r="X144" s="62" t="s">
        <v>96</v>
      </c>
      <c r="Y144" s="63">
        <v>2.2713964765842114</v>
      </c>
      <c r="Z144" s="64">
        <v>0.25429819692871991</v>
      </c>
      <c r="AA144" s="64">
        <v>0.27862414542228392</v>
      </c>
      <c r="AB144" s="64">
        <v>0.28376174303289747</v>
      </c>
      <c r="AC144" s="64">
        <v>0.48279282572658</v>
      </c>
      <c r="AD144" s="64">
        <v>0.57761202850561233</v>
      </c>
      <c r="AE144" s="64">
        <v>0.69972599331324592</v>
      </c>
      <c r="AF144" s="65">
        <v>1.3013176267278823</v>
      </c>
      <c r="AG144" s="65">
        <v>2.20499941100692</v>
      </c>
      <c r="AH144" s="66">
        <v>0.4477272614002028</v>
      </c>
      <c r="AI144" s="67">
        <v>2.0343452444755821</v>
      </c>
      <c r="AJ144" s="65" t="s">
        <v>96</v>
      </c>
      <c r="AK144" s="68">
        <v>24.71025438649388</v>
      </c>
      <c r="AL144" s="69">
        <v>2.684799600864793</v>
      </c>
      <c r="AM144" s="87">
        <f>VLOOKUP($A144,Coordinaten_Meetronde6!$A$2:$D$155,3,FALSE)</f>
        <v>176782</v>
      </c>
      <c r="AN144" s="87">
        <f>VLOOKUP($A144,Coordinaten_Meetronde6!$A$2:$D$155,4,FALSE)</f>
        <v>434136.01</v>
      </c>
    </row>
    <row r="145" spans="1:40" ht="12.75" x14ac:dyDescent="0.2">
      <c r="A145" s="70" t="s">
        <v>358</v>
      </c>
      <c r="B145" s="70" t="s">
        <v>96</v>
      </c>
      <c r="C145" s="47" t="s">
        <v>96</v>
      </c>
      <c r="D145" s="48" t="s">
        <v>96</v>
      </c>
      <c r="E145" s="48" t="s">
        <v>96</v>
      </c>
      <c r="F145" s="48" t="s">
        <v>96</v>
      </c>
      <c r="G145" s="48" t="s">
        <v>96</v>
      </c>
      <c r="H145" s="48">
        <v>89.764047190561882</v>
      </c>
      <c r="I145" s="48">
        <v>88.281343731253742</v>
      </c>
      <c r="J145" s="48">
        <v>86.283743251349719</v>
      </c>
      <c r="K145" s="49">
        <v>83.225354929014202</v>
      </c>
      <c r="L145" s="49">
        <v>76.708658268346326</v>
      </c>
      <c r="M145" s="49">
        <v>57.964407118576275</v>
      </c>
      <c r="N145" s="49">
        <v>25.522895420915816</v>
      </c>
      <c r="O145" s="49">
        <v>5.188962207558486</v>
      </c>
      <c r="P145" s="49">
        <v>0.97380523895221038</v>
      </c>
      <c r="Q145" s="49">
        <v>0.32293541291741834</v>
      </c>
      <c r="R145" s="49">
        <v>0.1619676064787047</v>
      </c>
      <c r="S145" s="49">
        <v>0.10997800439911107</v>
      </c>
      <c r="T145" s="50">
        <v>8.0983803239346674E-2</v>
      </c>
      <c r="U145" s="61">
        <v>13.716256748650279</v>
      </c>
      <c r="V145" s="49">
        <v>86.20275944811037</v>
      </c>
      <c r="W145" s="62" t="s">
        <v>96</v>
      </c>
      <c r="X145" s="62" t="s">
        <v>96</v>
      </c>
      <c r="Y145" s="63">
        <v>1.9142144509548029</v>
      </c>
      <c r="Z145" s="64">
        <v>0.38496464091771815</v>
      </c>
      <c r="AA145" s="64">
        <v>0.41878930111696516</v>
      </c>
      <c r="AB145" s="64">
        <v>0.42590282968474635</v>
      </c>
      <c r="AC145" s="64">
        <v>0.65143559496961678</v>
      </c>
      <c r="AD145" s="64">
        <v>0.73690487875132271</v>
      </c>
      <c r="AE145" s="64">
        <v>0.88463606873680534</v>
      </c>
      <c r="AF145" s="65">
        <v>1.5323657575586092</v>
      </c>
      <c r="AG145" s="65" t="s">
        <v>96</v>
      </c>
      <c r="AH145" s="66">
        <v>0.60515669408346595</v>
      </c>
      <c r="AI145" s="67">
        <v>1.7636519723017621</v>
      </c>
      <c r="AJ145" s="65" t="s">
        <v>96</v>
      </c>
      <c r="AK145" s="68">
        <v>17.658095832155816</v>
      </c>
      <c r="AL145" s="69">
        <v>3.1034893021395722</v>
      </c>
      <c r="AM145" s="87">
        <f>VLOOKUP($A145,Coordinaten_Meetronde6!$A$2:$D$155,3,FALSE)</f>
        <v>176828</v>
      </c>
      <c r="AN145" s="87">
        <f>VLOOKUP($A145,Coordinaten_Meetronde6!$A$2:$D$155,4,FALSE)</f>
        <v>434123</v>
      </c>
    </row>
    <row r="146" spans="1:40" ht="12.75" x14ac:dyDescent="0.2">
      <c r="A146" s="70" t="s">
        <v>359</v>
      </c>
      <c r="B146" s="70" t="s">
        <v>96</v>
      </c>
      <c r="C146" s="47" t="s">
        <v>96</v>
      </c>
      <c r="D146" s="48" t="s">
        <v>96</v>
      </c>
      <c r="E146" s="48" t="s">
        <v>96</v>
      </c>
      <c r="F146" s="48" t="s">
        <v>96</v>
      </c>
      <c r="G146" s="48" t="s">
        <v>96</v>
      </c>
      <c r="H146" s="48">
        <v>87.940081568348432</v>
      </c>
      <c r="I146" s="48">
        <v>76.514160112823504</v>
      </c>
      <c r="J146" s="48">
        <v>65.718424028358342</v>
      </c>
      <c r="K146" s="49">
        <v>56.108097119697106</v>
      </c>
      <c r="L146" s="49">
        <v>47.4455893376701</v>
      </c>
      <c r="M146" s="49">
        <v>38.061417662977888</v>
      </c>
      <c r="N146" s="49">
        <v>25.603821769347075</v>
      </c>
      <c r="O146" s="49">
        <v>12.039589871294801</v>
      </c>
      <c r="P146" s="49">
        <v>4.0580888612194661</v>
      </c>
      <c r="Q146" s="49">
        <v>1.6300964336081976</v>
      </c>
      <c r="R146" s="49">
        <v>0.78392010875780704</v>
      </c>
      <c r="S146" s="49">
        <v>0.53743631443200957</v>
      </c>
      <c r="T146" s="50">
        <v>0.38370157673396033</v>
      </c>
      <c r="U146" s="61">
        <v>34.281575971641658</v>
      </c>
      <c r="V146" s="49">
        <v>65.334722451624387</v>
      </c>
      <c r="W146" s="62" t="s">
        <v>96</v>
      </c>
      <c r="X146" s="62" t="s">
        <v>96</v>
      </c>
      <c r="Y146" s="63">
        <v>4.9836344504692578</v>
      </c>
      <c r="Z146" s="64">
        <v>0.32457319066984708</v>
      </c>
      <c r="AA146" s="64">
        <v>0.38255281281263381</v>
      </c>
      <c r="AB146" s="64">
        <v>0.39233506557826164</v>
      </c>
      <c r="AC146" s="64">
        <v>1.1043084874224931</v>
      </c>
      <c r="AD146" s="64">
        <v>1.617554134720977</v>
      </c>
      <c r="AE146" s="64">
        <v>2.2855156486549872</v>
      </c>
      <c r="AF146" s="65">
        <v>3.5370732137729757</v>
      </c>
      <c r="AG146" s="65" t="s">
        <v>96</v>
      </c>
      <c r="AH146" s="66">
        <v>0.61660789252943216</v>
      </c>
      <c r="AI146" s="67">
        <v>2.647941296031898</v>
      </c>
      <c r="AJ146" s="65" t="s">
        <v>96</v>
      </c>
      <c r="AK146" s="68">
        <v>19.312404786408507</v>
      </c>
      <c r="AL146" s="69">
        <v>3.5639015589464726</v>
      </c>
      <c r="AM146" s="87">
        <f>VLOOKUP($A146,Coordinaten_Meetronde6!$A$2:$D$155,3,FALSE)</f>
        <v>176744</v>
      </c>
      <c r="AN146" s="87">
        <f>VLOOKUP($A146,Coordinaten_Meetronde6!$A$2:$D$155,4,FALSE)</f>
        <v>434169</v>
      </c>
    </row>
    <row r="147" spans="1:40" ht="12.75" x14ac:dyDescent="0.2">
      <c r="A147" s="70" t="s">
        <v>360</v>
      </c>
      <c r="B147" s="70" t="s">
        <v>96</v>
      </c>
      <c r="C147" s="47" t="s">
        <v>96</v>
      </c>
      <c r="D147" s="48" t="s">
        <v>96</v>
      </c>
      <c r="E147" s="48" t="s">
        <v>96</v>
      </c>
      <c r="F147" s="48" t="s">
        <v>96</v>
      </c>
      <c r="G147" s="48" t="s">
        <v>96</v>
      </c>
      <c r="H147" s="48">
        <v>93.618036773563034</v>
      </c>
      <c r="I147" s="48">
        <v>88.945203300075008</v>
      </c>
      <c r="J147" s="48">
        <v>83.63371894815792</v>
      </c>
      <c r="K147" s="49">
        <v>76.775608536557655</v>
      </c>
      <c r="L147" s="49">
        <v>64.768517466306051</v>
      </c>
      <c r="M147" s="49">
        <v>40.911157071751639</v>
      </c>
      <c r="N147" s="49">
        <v>14.498056774017595</v>
      </c>
      <c r="O147" s="49">
        <v>3.4512148003363716</v>
      </c>
      <c r="P147" s="49">
        <v>0.80683651901178532</v>
      </c>
      <c r="Q147" s="49">
        <v>0.28409736584921091</v>
      </c>
      <c r="R147" s="49">
        <v>0.17159480897293017</v>
      </c>
      <c r="S147" s="49">
        <v>0.14659424077819536</v>
      </c>
      <c r="T147" s="50">
        <v>0.12386645151025229</v>
      </c>
      <c r="U147" s="61">
        <v>16.36628105184208</v>
      </c>
      <c r="V147" s="49">
        <v>83.509852496647667</v>
      </c>
      <c r="W147" s="62" t="s">
        <v>96</v>
      </c>
      <c r="X147" s="62" t="s">
        <v>96</v>
      </c>
      <c r="Y147" s="63">
        <v>2.147161746040696</v>
      </c>
      <c r="Z147" s="64">
        <v>0.43491594432408148</v>
      </c>
      <c r="AA147" s="64">
        <v>0.50334299240592129</v>
      </c>
      <c r="AB147" s="64">
        <v>0.51006986198856086</v>
      </c>
      <c r="AC147" s="64">
        <v>0.80895406036826001</v>
      </c>
      <c r="AD147" s="64">
        <v>0.9338348783958329</v>
      </c>
      <c r="AE147" s="64">
        <v>1.1578915895335387</v>
      </c>
      <c r="AF147" s="65">
        <v>2.0469489657057176</v>
      </c>
      <c r="AG147" s="65">
        <v>3.0347574376297821</v>
      </c>
      <c r="AH147" s="66">
        <v>0.71993152657315007</v>
      </c>
      <c r="AI147" s="67">
        <v>1.9565307041244497</v>
      </c>
      <c r="AJ147" s="65" t="s">
        <v>96</v>
      </c>
      <c r="AK147" s="68">
        <v>15.132149759319498</v>
      </c>
      <c r="AL147" s="69">
        <v>3.3612127548353374</v>
      </c>
      <c r="AM147" s="87">
        <f>VLOOKUP($A147,Coordinaten_Meetronde6!$A$2:$D$155,3,FALSE)</f>
        <v>176787</v>
      </c>
      <c r="AN147" s="87">
        <f>VLOOKUP($A147,Coordinaten_Meetronde6!$A$2:$D$155,4,FALSE)</f>
        <v>434156</v>
      </c>
    </row>
    <row r="148" spans="1:40" ht="12.75" x14ac:dyDescent="0.2">
      <c r="A148" s="70" t="s">
        <v>361</v>
      </c>
      <c r="B148" s="70" t="s">
        <v>96</v>
      </c>
      <c r="C148" s="47" t="s">
        <v>96</v>
      </c>
      <c r="D148" s="48" t="s">
        <v>96</v>
      </c>
      <c r="E148" s="48" t="s">
        <v>96</v>
      </c>
      <c r="F148" s="48" t="s">
        <v>96</v>
      </c>
      <c r="G148" s="48" t="s">
        <v>96</v>
      </c>
      <c r="H148" s="48">
        <v>84.581082239945104</v>
      </c>
      <c r="I148" s="48">
        <v>81.756281622502343</v>
      </c>
      <c r="J148" s="48">
        <v>78.463253580310422</v>
      </c>
      <c r="K148" s="49">
        <v>74.211474144584514</v>
      </c>
      <c r="L148" s="49">
        <v>68.050767515650463</v>
      </c>
      <c r="M148" s="49">
        <v>55.490952748477817</v>
      </c>
      <c r="N148" s="49">
        <v>31.002486922219351</v>
      </c>
      <c r="O148" s="49">
        <v>8.205128205128192</v>
      </c>
      <c r="P148" s="49">
        <v>1.5470371323214005</v>
      </c>
      <c r="Q148" s="49">
        <v>0.56598919475171905</v>
      </c>
      <c r="R148" s="49">
        <v>0.37732612983447938</v>
      </c>
      <c r="S148" s="49">
        <v>0.3190120915873253</v>
      </c>
      <c r="T148" s="50">
        <v>0.27613412228795131</v>
      </c>
      <c r="U148" s="61">
        <v>21.536746419689578</v>
      </c>
      <c r="V148" s="49">
        <v>78.187119458022465</v>
      </c>
      <c r="W148" s="62" t="s">
        <v>96</v>
      </c>
      <c r="X148" s="62" t="s">
        <v>96</v>
      </c>
      <c r="Y148" s="63">
        <v>2.2014988273277898</v>
      </c>
      <c r="Z148" s="64">
        <v>0.36470273185435031</v>
      </c>
      <c r="AA148" s="64">
        <v>0.39315298630992962</v>
      </c>
      <c r="AB148" s="64">
        <v>0.39910400992357725</v>
      </c>
      <c r="AC148" s="64">
        <v>0.65631348846734439</v>
      </c>
      <c r="AD148" s="64">
        <v>0.8028926365005935</v>
      </c>
      <c r="AE148" s="64">
        <v>1.11233231026112</v>
      </c>
      <c r="AF148" s="65">
        <v>3.7170253257022154</v>
      </c>
      <c r="AG148" s="65" t="s">
        <v>96</v>
      </c>
      <c r="AH148" s="66">
        <v>0.56364260153771761</v>
      </c>
      <c r="AI148" s="67">
        <v>1.7861615763629193</v>
      </c>
      <c r="AJ148" s="65" t="s">
        <v>96</v>
      </c>
      <c r="AK148" s="68">
        <v>18.922893429667027</v>
      </c>
      <c r="AL148" s="69">
        <v>3.2055912871966386</v>
      </c>
      <c r="AM148" s="87">
        <f>VLOOKUP($A148,Coordinaten_Meetronde6!$A$2:$D$155,3,FALSE)</f>
        <v>176832</v>
      </c>
      <c r="AN148" s="87">
        <f>VLOOKUP($A148,Coordinaten_Meetronde6!$A$2:$D$155,4,FALSE)</f>
        <v>434142</v>
      </c>
    </row>
    <row r="149" spans="1:40" ht="12.75" x14ac:dyDescent="0.2">
      <c r="A149" s="70" t="s">
        <v>362</v>
      </c>
      <c r="B149" s="70" t="s">
        <v>96</v>
      </c>
      <c r="C149" s="47" t="s">
        <v>96</v>
      </c>
      <c r="D149" s="48" t="s">
        <v>96</v>
      </c>
      <c r="E149" s="48" t="s">
        <v>96</v>
      </c>
      <c r="F149" s="48" t="s">
        <v>96</v>
      </c>
      <c r="G149" s="48" t="s">
        <v>96</v>
      </c>
      <c r="H149" s="48">
        <v>91.436170212765944</v>
      </c>
      <c r="I149" s="48">
        <v>89.318805765271108</v>
      </c>
      <c r="J149" s="48">
        <v>87.010981468771448</v>
      </c>
      <c r="K149" s="49">
        <v>83.668496911461915</v>
      </c>
      <c r="L149" s="49">
        <v>78.876115305422104</v>
      </c>
      <c r="M149" s="49">
        <v>69.965682910089228</v>
      </c>
      <c r="N149" s="49">
        <v>52.578929306794784</v>
      </c>
      <c r="O149" s="49">
        <v>23.970487302676744</v>
      </c>
      <c r="P149" s="49">
        <v>6.101578586135906</v>
      </c>
      <c r="Q149" s="49">
        <v>2.1225120109814797</v>
      </c>
      <c r="R149" s="49">
        <v>1.166781056966381</v>
      </c>
      <c r="S149" s="49">
        <v>0.88538091969802368</v>
      </c>
      <c r="T149" s="50">
        <v>0.60912834591627796</v>
      </c>
      <c r="U149" s="61">
        <v>12.989018531228552</v>
      </c>
      <c r="V149" s="49">
        <v>86.401853122855172</v>
      </c>
      <c r="W149" s="62" t="s">
        <v>96</v>
      </c>
      <c r="X149" s="62" t="s">
        <v>96</v>
      </c>
      <c r="Y149" s="63">
        <v>2.1518192137652852</v>
      </c>
      <c r="Z149" s="64">
        <v>0.26987610247804111</v>
      </c>
      <c r="AA149" s="64">
        <v>0.29769880336003601</v>
      </c>
      <c r="AB149" s="64">
        <v>0.30359849953982465</v>
      </c>
      <c r="AC149" s="64">
        <v>0.48479884605275936</v>
      </c>
      <c r="AD149" s="64">
        <v>0.58072458264833793</v>
      </c>
      <c r="AE149" s="64">
        <v>0.71093714063109592</v>
      </c>
      <c r="AF149" s="65">
        <v>1.4504107238966115</v>
      </c>
      <c r="AG149" s="65">
        <v>3.1404564742732535</v>
      </c>
      <c r="AH149" s="66">
        <v>0.45017220466536823</v>
      </c>
      <c r="AI149" s="67">
        <v>1.8773024198143844</v>
      </c>
      <c r="AJ149" s="65" t="s">
        <v>96</v>
      </c>
      <c r="AK149" s="68">
        <v>23.861162354134173</v>
      </c>
      <c r="AL149" s="69">
        <v>2.7426561427590936</v>
      </c>
      <c r="AM149" s="87">
        <f>VLOOKUP($A149,Coordinaten_Meetronde6!$A$2:$D$155,3,FALSE)</f>
        <v>176922</v>
      </c>
      <c r="AN149" s="87">
        <f>VLOOKUP($A149,Coordinaten_Meetronde6!$A$2:$D$155,4,FALSE)</f>
        <v>434092</v>
      </c>
    </row>
    <row r="150" spans="1:40" ht="12.75" x14ac:dyDescent="0.2">
      <c r="A150" s="70" t="s">
        <v>363</v>
      </c>
      <c r="B150" s="70" t="s">
        <v>96</v>
      </c>
      <c r="C150" s="47" t="s">
        <v>96</v>
      </c>
      <c r="D150" s="48" t="s">
        <v>96</v>
      </c>
      <c r="E150" s="48" t="s">
        <v>96</v>
      </c>
      <c r="F150" s="48" t="s">
        <v>96</v>
      </c>
      <c r="G150" s="48" t="s">
        <v>96</v>
      </c>
      <c r="H150" s="48">
        <v>60.889881902330046</v>
      </c>
      <c r="I150" s="48">
        <v>56.57708266836898</v>
      </c>
      <c r="J150" s="48">
        <v>52.93201404404725</v>
      </c>
      <c r="K150" s="49">
        <v>49.842323651452283</v>
      </c>
      <c r="L150" s="49">
        <v>46.438557293329083</v>
      </c>
      <c r="M150" s="49">
        <v>41.463134375997448</v>
      </c>
      <c r="N150" s="49">
        <v>32.834982444940948</v>
      </c>
      <c r="O150" s="49">
        <v>21.198850941589527</v>
      </c>
      <c r="P150" s="49">
        <v>10.410469198850937</v>
      </c>
      <c r="Q150" s="49">
        <v>4.3000319182891804</v>
      </c>
      <c r="R150" s="49">
        <v>1.6789020108522155</v>
      </c>
      <c r="S150" s="49">
        <v>0.97031599106287469</v>
      </c>
      <c r="T150" s="50">
        <v>0.58346632620490724</v>
      </c>
      <c r="U150" s="61">
        <v>47.06798595595275</v>
      </c>
      <c r="V150" s="49">
        <v>52.348547717842344</v>
      </c>
      <c r="W150" s="62" t="s">
        <v>96</v>
      </c>
      <c r="X150" s="62" t="s">
        <v>96</v>
      </c>
      <c r="Y150" s="63">
        <v>15.196443955734313</v>
      </c>
      <c r="Z150" s="64">
        <v>0.24454360248222029</v>
      </c>
      <c r="AA150" s="64">
        <v>0.29021886080924375</v>
      </c>
      <c r="AB150" s="64">
        <v>0.29980687741849221</v>
      </c>
      <c r="AC150" s="64">
        <v>1.4257164362651418</v>
      </c>
      <c r="AD150" s="64">
        <v>3.7161931498544312</v>
      </c>
      <c r="AE150" s="64" t="s">
        <v>96</v>
      </c>
      <c r="AF150" s="65" t="s">
        <v>96</v>
      </c>
      <c r="AG150" s="65" t="s">
        <v>96</v>
      </c>
      <c r="AH150" s="66">
        <v>0.41810580042755902</v>
      </c>
      <c r="AI150" s="67">
        <v>2.4973545909210206</v>
      </c>
      <c r="AJ150" s="65" t="s">
        <v>96</v>
      </c>
      <c r="AK150" s="68">
        <v>28.228571471407008</v>
      </c>
      <c r="AL150" s="69">
        <v>3.5570507500797959</v>
      </c>
      <c r="AM150" s="87">
        <f>VLOOKUP($A150,Coordinaten_Meetronde6!$A$2:$D$155,3,FALSE)</f>
        <v>177020</v>
      </c>
      <c r="AN150" s="87">
        <f>VLOOKUP($A150,Coordinaten_Meetronde6!$A$2:$D$155,4,FALSE)</f>
        <v>434061</v>
      </c>
    </row>
    <row r="151" spans="1:40" ht="12.75" x14ac:dyDescent="0.2">
      <c r="A151" s="70" t="s">
        <v>364</v>
      </c>
      <c r="B151" s="70" t="s">
        <v>96</v>
      </c>
      <c r="C151" s="47" t="s">
        <v>96</v>
      </c>
      <c r="D151" s="48" t="s">
        <v>96</v>
      </c>
      <c r="E151" s="48" t="s">
        <v>96</v>
      </c>
      <c r="F151" s="48" t="s">
        <v>96</v>
      </c>
      <c r="G151" s="48" t="s">
        <v>96</v>
      </c>
      <c r="H151" s="48">
        <v>91.323914320816215</v>
      </c>
      <c r="I151" s="48">
        <v>87.335078254366749</v>
      </c>
      <c r="J151" s="48">
        <v>82.227178035361362</v>
      </c>
      <c r="K151" s="49">
        <v>75.970834891298551</v>
      </c>
      <c r="L151" s="49">
        <v>66.851396827092586</v>
      </c>
      <c r="M151" s="49">
        <v>52.805672773890286</v>
      </c>
      <c r="N151" s="49">
        <v>32.886865017894358</v>
      </c>
      <c r="O151" s="49">
        <v>13.922867368196156</v>
      </c>
      <c r="P151" s="49">
        <v>3.5281234976764155</v>
      </c>
      <c r="Q151" s="49">
        <v>1.316703167565852</v>
      </c>
      <c r="R151" s="49">
        <v>0.8653383900432845</v>
      </c>
      <c r="S151" s="49">
        <v>0.71844452753593679</v>
      </c>
      <c r="T151" s="50">
        <v>0.59024624752952193</v>
      </c>
      <c r="U151" s="61">
        <v>17.772821964638638</v>
      </c>
      <c r="V151" s="49">
        <v>81.636931787831841</v>
      </c>
      <c r="W151" s="62" t="s">
        <v>96</v>
      </c>
      <c r="X151" s="62" t="s">
        <v>96</v>
      </c>
      <c r="Y151" s="63">
        <v>2.7207499581377417</v>
      </c>
      <c r="Z151" s="64">
        <v>0.31099709213253551</v>
      </c>
      <c r="AA151" s="64">
        <v>0.36197343814815119</v>
      </c>
      <c r="AB151" s="64">
        <v>0.36857007663861385</v>
      </c>
      <c r="AC151" s="64">
        <v>0.67578368758392227</v>
      </c>
      <c r="AD151" s="64">
        <v>0.84614532540055543</v>
      </c>
      <c r="AE151" s="64">
        <v>1.1231883288239957</v>
      </c>
      <c r="AF151" s="65">
        <v>2.2477464064465837</v>
      </c>
      <c r="AG151" s="65">
        <v>3.553425940957156</v>
      </c>
      <c r="AH151" s="66">
        <v>0.5809294605783033</v>
      </c>
      <c r="AI151" s="67">
        <v>2.249249582539993</v>
      </c>
      <c r="AJ151" s="65" t="s">
        <v>96</v>
      </c>
      <c r="AK151" s="68">
        <v>19.447314578866486</v>
      </c>
      <c r="AL151" s="69">
        <v>3.1364109823193203</v>
      </c>
      <c r="AM151" s="87">
        <f>VLOOKUP($A151,Coordinaten_Meetronde6!$A$2:$D$155,3,FALSE)</f>
        <v>177032</v>
      </c>
      <c r="AN151" s="87">
        <f>VLOOKUP($A151,Coordinaten_Meetronde6!$A$2:$D$155,4,FALSE)</f>
        <v>434097</v>
      </c>
    </row>
    <row r="152" spans="1:40" ht="12.75" x14ac:dyDescent="0.2">
      <c r="A152" s="70" t="s">
        <v>365</v>
      </c>
      <c r="B152" s="70" t="s">
        <v>96</v>
      </c>
      <c r="C152" s="47" t="s">
        <v>96</v>
      </c>
      <c r="D152" s="48" t="s">
        <v>96</v>
      </c>
      <c r="E152" s="48" t="s">
        <v>96</v>
      </c>
      <c r="F152" s="48" t="s">
        <v>96</v>
      </c>
      <c r="G152" s="48" t="s">
        <v>96</v>
      </c>
      <c r="H152" s="48">
        <v>86.920843327862642</v>
      </c>
      <c r="I152" s="48">
        <v>83.883032445398314</v>
      </c>
      <c r="J152" s="48">
        <v>81.70843327862643</v>
      </c>
      <c r="K152" s="49">
        <v>78.729011488448435</v>
      </c>
      <c r="L152" s="49">
        <v>74.384547405630613</v>
      </c>
      <c r="M152" s="49">
        <v>67.089067036990286</v>
      </c>
      <c r="N152" s="49">
        <v>51.978916803433918</v>
      </c>
      <c r="O152" s="49">
        <v>31.235008206034593</v>
      </c>
      <c r="P152" s="49">
        <v>19.492488322181551</v>
      </c>
      <c r="Q152" s="49">
        <v>12.558389092286335</v>
      </c>
      <c r="R152" s="49">
        <v>7.920401464461567</v>
      </c>
      <c r="S152" s="49">
        <v>6.3865042292639949</v>
      </c>
      <c r="T152" s="50">
        <v>5.5674788536801048</v>
      </c>
      <c r="U152" s="61">
        <v>18.29156672137357</v>
      </c>
      <c r="V152" s="49">
        <v>76.140954424946329</v>
      </c>
      <c r="W152" s="62" t="s">
        <v>96</v>
      </c>
      <c r="X152" s="62" t="s">
        <v>96</v>
      </c>
      <c r="Y152" s="63">
        <v>4.091604718529104</v>
      </c>
      <c r="Z152" s="64">
        <v>0.14720317916954029</v>
      </c>
      <c r="AA152" s="64">
        <v>0.20207290751808502</v>
      </c>
      <c r="AB152" s="64">
        <v>0.21187653469929468</v>
      </c>
      <c r="AC152" s="64">
        <v>0.48392763581375131</v>
      </c>
      <c r="AD152" s="64">
        <v>0.60229722247257622</v>
      </c>
      <c r="AE152" s="64">
        <v>0.81396739281796415</v>
      </c>
      <c r="AF152" s="65">
        <v>2.8387187106972509</v>
      </c>
      <c r="AG152" s="65" t="s">
        <v>96</v>
      </c>
      <c r="AH152" s="66">
        <v>0.43567452745595109</v>
      </c>
      <c r="AI152" s="67">
        <v>2.6647944058578146</v>
      </c>
      <c r="AJ152" s="65" t="s">
        <v>96</v>
      </c>
      <c r="AK152" s="68">
        <v>28.651769575057223</v>
      </c>
      <c r="AL152" s="69">
        <v>2.6451521272566594</v>
      </c>
      <c r="AM152" s="87">
        <f>VLOOKUP($A152,Coordinaten_Meetronde6!$A$2:$D$155,3,FALSE)</f>
        <v>176935</v>
      </c>
      <c r="AN152" s="87">
        <f>VLOOKUP($A152,Coordinaten_Meetronde6!$A$2:$D$155,4,FALSE)</f>
        <v>434128</v>
      </c>
    </row>
    <row r="153" spans="1:40" ht="12.75" x14ac:dyDescent="0.2">
      <c r="A153" s="70" t="s">
        <v>366</v>
      </c>
      <c r="B153" s="70" t="s">
        <v>96</v>
      </c>
      <c r="C153" s="47" t="s">
        <v>96</v>
      </c>
      <c r="D153" s="48" t="s">
        <v>96</v>
      </c>
      <c r="E153" s="48" t="s">
        <v>96</v>
      </c>
      <c r="F153" s="48" t="s">
        <v>96</v>
      </c>
      <c r="G153" s="48" t="s">
        <v>96</v>
      </c>
      <c r="H153" s="48">
        <v>82.533221447089915</v>
      </c>
      <c r="I153" s="48">
        <v>76.810741079368256</v>
      </c>
      <c r="J153" s="48">
        <v>70.78391343010658</v>
      </c>
      <c r="K153" s="49">
        <v>64.894856155204579</v>
      </c>
      <c r="L153" s="49">
        <v>58.390842027478918</v>
      </c>
      <c r="M153" s="49">
        <v>49.583557732049137</v>
      </c>
      <c r="N153" s="49">
        <v>36.773417832496264</v>
      </c>
      <c r="O153" s="49">
        <v>20.264769610360329</v>
      </c>
      <c r="P153" s="49">
        <v>7.7902884410655835</v>
      </c>
      <c r="Q153" s="49">
        <v>2.6664829728341823</v>
      </c>
      <c r="R153" s="49">
        <v>1.1121826584672272</v>
      </c>
      <c r="S153" s="49">
        <v>0.70388136718308325</v>
      </c>
      <c r="T153" s="50">
        <v>0.45088486154076246</v>
      </c>
      <c r="U153" s="61">
        <v>29.216086569893417</v>
      </c>
      <c r="V153" s="49">
        <v>70.333028568565823</v>
      </c>
      <c r="W153" s="62" t="s">
        <v>96</v>
      </c>
      <c r="X153" s="62" t="s">
        <v>96</v>
      </c>
      <c r="Y153" s="63">
        <v>4.0854263703640425</v>
      </c>
      <c r="Z153" s="64">
        <v>0.26602113729136462</v>
      </c>
      <c r="AA153" s="64">
        <v>0.30616539144440669</v>
      </c>
      <c r="AB153" s="64">
        <v>0.31489378364961496</v>
      </c>
      <c r="AC153" s="64">
        <v>0.72159152851237884</v>
      </c>
      <c r="AD153" s="64">
        <v>1.0868097693643743</v>
      </c>
      <c r="AE153" s="64">
        <v>1.9072623817551169</v>
      </c>
      <c r="AF153" s="65" t="s">
        <v>96</v>
      </c>
      <c r="AG153" s="65" t="s">
        <v>96</v>
      </c>
      <c r="AH153" s="66">
        <v>0.48815120403531514</v>
      </c>
      <c r="AI153" s="67">
        <v>2.3956472879008288</v>
      </c>
      <c r="AJ153" s="65" t="s">
        <v>96</v>
      </c>
      <c r="AK153" s="68">
        <v>23.398385307823226</v>
      </c>
      <c r="AL153" s="69">
        <v>3.2514935561038545</v>
      </c>
      <c r="AM153" s="87">
        <f>VLOOKUP($A153,Coordinaten_Meetronde6!$A$2:$D$155,3,FALSE)</f>
        <v>176969</v>
      </c>
      <c r="AN153" s="87">
        <f>VLOOKUP($A153,Coordinaten_Meetronde6!$A$2:$D$155,4,FALSE)</f>
        <v>434077</v>
      </c>
    </row>
    <row r="154" spans="1:40" ht="12.75" x14ac:dyDescent="0.2">
      <c r="A154" s="70" t="s">
        <v>367</v>
      </c>
      <c r="B154" s="70" t="s">
        <v>96</v>
      </c>
      <c r="C154" s="47" t="s">
        <v>96</v>
      </c>
      <c r="D154" s="48" t="s">
        <v>96</v>
      </c>
      <c r="E154" s="48" t="s">
        <v>96</v>
      </c>
      <c r="F154" s="48" t="s">
        <v>96</v>
      </c>
      <c r="G154" s="48" t="s">
        <v>96</v>
      </c>
      <c r="H154" s="48">
        <v>85.614256321762809</v>
      </c>
      <c r="I154" s="48">
        <v>77.907015331519219</v>
      </c>
      <c r="J154" s="48">
        <v>70.402203491073195</v>
      </c>
      <c r="K154" s="49">
        <v>62.225393243512308</v>
      </c>
      <c r="L154" s="49">
        <v>53.744939271255056</v>
      </c>
      <c r="M154" s="49">
        <v>44.028340080971653</v>
      </c>
      <c r="N154" s="49">
        <v>32.428486095440363</v>
      </c>
      <c r="O154" s="49">
        <v>18.450919227450711</v>
      </c>
      <c r="P154" s="49">
        <v>7.967744076458473</v>
      </c>
      <c r="Q154" s="49">
        <v>3.7996946970199645</v>
      </c>
      <c r="R154" s="49">
        <v>1.7306033052365923</v>
      </c>
      <c r="S154" s="49">
        <v>1.1498639410632332</v>
      </c>
      <c r="T154" s="50">
        <v>0.86779053560759412</v>
      </c>
      <c r="U154" s="61">
        <v>29.597796508926805</v>
      </c>
      <c r="V154" s="49">
        <v>69.534412955465598</v>
      </c>
      <c r="W154" s="62" t="s">
        <v>96</v>
      </c>
      <c r="X154" s="62" t="s">
        <v>96</v>
      </c>
      <c r="Y154" s="63">
        <v>4.7898232529398452</v>
      </c>
      <c r="Z154" s="64">
        <v>0.2675854203690109</v>
      </c>
      <c r="AA154" s="64">
        <v>0.31629847162166169</v>
      </c>
      <c r="AB154" s="64">
        <v>0.32705743220426009</v>
      </c>
      <c r="AC154" s="64">
        <v>0.87633970401980166</v>
      </c>
      <c r="AD154" s="64">
        <v>1.2816868686311718</v>
      </c>
      <c r="AE154" s="64">
        <v>1.9652175314971454</v>
      </c>
      <c r="AF154" s="65">
        <v>3.7120710861767119</v>
      </c>
      <c r="AG154" s="65" t="s">
        <v>96</v>
      </c>
      <c r="AH154" s="66">
        <v>0.55089215687035697</v>
      </c>
      <c r="AI154" s="67">
        <v>2.7506135379272498</v>
      </c>
      <c r="AJ154" s="65" t="s">
        <v>96</v>
      </c>
      <c r="AK154" s="68">
        <v>22.270140774244961</v>
      </c>
      <c r="AL154" s="69">
        <v>3.3372602376053635</v>
      </c>
      <c r="AM154" s="87">
        <f>VLOOKUP($A154,Coordinaten_Meetronde6!$A$2:$D$155,3,FALSE)</f>
        <v>176980</v>
      </c>
      <c r="AN154" s="87">
        <f>VLOOKUP($A154,Coordinaten_Meetronde6!$A$2:$D$155,4,FALSE)</f>
        <v>434113</v>
      </c>
    </row>
    <row r="155" spans="1:40" ht="12.75" x14ac:dyDescent="0.2">
      <c r="A155" s="70" t="s">
        <v>368</v>
      </c>
      <c r="B155" s="70" t="s">
        <v>96</v>
      </c>
      <c r="C155" s="47" t="s">
        <v>96</v>
      </c>
      <c r="D155" s="48" t="s">
        <v>96</v>
      </c>
      <c r="E155" s="48" t="s">
        <v>96</v>
      </c>
      <c r="F155" s="48" t="s">
        <v>96</v>
      </c>
      <c r="G155" s="48" t="s">
        <v>96</v>
      </c>
      <c r="H155" s="48">
        <v>93.191230522337833</v>
      </c>
      <c r="I155" s="48">
        <v>90.934151265724495</v>
      </c>
      <c r="J155" s="48">
        <v>88.514003209608134</v>
      </c>
      <c r="K155" s="49">
        <v>86.043381477455085</v>
      </c>
      <c r="L155" s="49">
        <v>82.493399596210594</v>
      </c>
      <c r="M155" s="49">
        <v>75.719573432727643</v>
      </c>
      <c r="N155" s="49">
        <v>59.500698866283585</v>
      </c>
      <c r="O155" s="49">
        <v>31.294973339545468</v>
      </c>
      <c r="P155" s="49">
        <v>10.982554226846807</v>
      </c>
      <c r="Q155" s="49">
        <v>3.8605891183931011</v>
      </c>
      <c r="R155" s="49">
        <v>1.7186933788890433</v>
      </c>
      <c r="S155" s="49">
        <v>1.233369570844316</v>
      </c>
      <c r="T155" s="50">
        <v>0.88264223223065486</v>
      </c>
      <c r="U155" s="61">
        <v>11.485996790391866</v>
      </c>
      <c r="V155" s="49">
        <v>87.631360977377483</v>
      </c>
      <c r="W155" s="62" t="s">
        <v>96</v>
      </c>
      <c r="X155" s="62" t="s">
        <v>96</v>
      </c>
      <c r="Y155" s="63">
        <v>2.1154403737482124</v>
      </c>
      <c r="Z155" s="64">
        <v>0.23892271500256154</v>
      </c>
      <c r="AA155" s="64">
        <v>0.26795385755885015</v>
      </c>
      <c r="AB155" s="64">
        <v>0.27261975042380809</v>
      </c>
      <c r="AC155" s="64">
        <v>0.44552131557862995</v>
      </c>
      <c r="AD155" s="64">
        <v>0.50542675752195643</v>
      </c>
      <c r="AE155" s="64">
        <v>0.62741367917401858</v>
      </c>
      <c r="AF155" s="65">
        <v>1.1534964126957732</v>
      </c>
      <c r="AG155" s="65">
        <v>2.4589753344968179</v>
      </c>
      <c r="AH155" s="66">
        <v>0.41774410079354579</v>
      </c>
      <c r="AI155" s="67">
        <v>1.9767906583116435</v>
      </c>
      <c r="AJ155" s="65" t="s">
        <v>96</v>
      </c>
      <c r="AK155" s="68">
        <v>26.601385694373118</v>
      </c>
      <c r="AL155" s="69">
        <v>2.5679065072216183</v>
      </c>
      <c r="AM155" s="87">
        <f>VLOOKUP($A155,Coordinaten_Meetronde6!$A$2:$D$155,3,FALSE)</f>
        <v>176928</v>
      </c>
      <c r="AN155" s="87">
        <f>VLOOKUP($A155,Coordinaten_Meetronde6!$A$2:$D$155,4,FALSE)</f>
        <v>434110</v>
      </c>
    </row>
    <row r="156" spans="1:40" ht="12.75" x14ac:dyDescent="0.2">
      <c r="A156" s="70" t="s">
        <v>369</v>
      </c>
      <c r="B156" s="70" t="s">
        <v>96</v>
      </c>
      <c r="C156" s="47" t="s">
        <v>96</v>
      </c>
      <c r="D156" s="48" t="s">
        <v>96</v>
      </c>
      <c r="E156" s="48" t="s">
        <v>96</v>
      </c>
      <c r="F156" s="48" t="s">
        <v>96</v>
      </c>
      <c r="G156" s="48" t="s">
        <v>96</v>
      </c>
      <c r="H156" s="48">
        <v>97.015165782822024</v>
      </c>
      <c r="I156" s="48">
        <v>94.626307181444218</v>
      </c>
      <c r="J156" s="48">
        <v>91.508896268027939</v>
      </c>
      <c r="K156" s="49">
        <v>86.692768994399572</v>
      </c>
      <c r="L156" s="49">
        <v>77.906775040888135</v>
      </c>
      <c r="M156" s="49">
        <v>60.270357337562565</v>
      </c>
      <c r="N156" s="49">
        <v>33.836794369827018</v>
      </c>
      <c r="O156" s="49">
        <v>11.350795460177416</v>
      </c>
      <c r="P156" s="49">
        <v>2.7283540665113719</v>
      </c>
      <c r="Q156" s="49">
        <v>0.90449521732665328</v>
      </c>
      <c r="R156" s="49">
        <v>0.47702829954898013</v>
      </c>
      <c r="S156" s="49">
        <v>0.36179808693064441</v>
      </c>
      <c r="T156" s="50">
        <v>0.27754373791940024</v>
      </c>
      <c r="U156" s="61">
        <v>8.4911037319720606</v>
      </c>
      <c r="V156" s="49">
        <v>91.231352530108538</v>
      </c>
      <c r="W156" s="62" t="s">
        <v>96</v>
      </c>
      <c r="X156" s="62" t="s">
        <v>96</v>
      </c>
      <c r="Y156" s="63">
        <v>2.1053775085185706</v>
      </c>
      <c r="Z156" s="64">
        <v>0.33602438434262355</v>
      </c>
      <c r="AA156" s="64">
        <v>0.37529028025836991</v>
      </c>
      <c r="AB156" s="64">
        <v>0.38105018160181692</v>
      </c>
      <c r="AC156" s="64">
        <v>0.6195680836177373</v>
      </c>
      <c r="AD156" s="64">
        <v>0.70745818110875935</v>
      </c>
      <c r="AE156" s="64">
        <v>0.85766167881397792</v>
      </c>
      <c r="AF156" s="65">
        <v>1.2628218581680264</v>
      </c>
      <c r="AG156" s="65">
        <v>1.7885418063186782</v>
      </c>
      <c r="AH156" s="66">
        <v>0.58671766613137111</v>
      </c>
      <c r="AI156" s="67">
        <v>2.0193121569933155</v>
      </c>
      <c r="AJ156" s="65" t="s">
        <v>96</v>
      </c>
      <c r="AK156" s="68">
        <v>18.899764998492493</v>
      </c>
      <c r="AL156" s="69">
        <v>2.9354215195519657</v>
      </c>
      <c r="AM156" s="87">
        <f>VLOOKUP($A156,Coordinaten_Meetronde6!$A$2:$D$155,3,FALSE)</f>
        <v>176976</v>
      </c>
      <c r="AN156" s="87">
        <f>VLOOKUP($A156,Coordinaten_Meetronde6!$A$2:$D$155,4,FALSE)</f>
        <v>434096</v>
      </c>
    </row>
    <row r="157" spans="1:40" ht="13.5" thickBot="1" x14ac:dyDescent="0.25">
      <c r="A157" s="72" t="s">
        <v>370</v>
      </c>
      <c r="B157" s="72" t="s">
        <v>96</v>
      </c>
      <c r="C157" s="73" t="s">
        <v>96</v>
      </c>
      <c r="D157" s="74" t="s">
        <v>96</v>
      </c>
      <c r="E157" s="74" t="s">
        <v>96</v>
      </c>
      <c r="F157" s="74" t="s">
        <v>96</v>
      </c>
      <c r="G157" s="74" t="s">
        <v>96</v>
      </c>
      <c r="H157" s="74">
        <v>71.804288883411388</v>
      </c>
      <c r="I157" s="74">
        <v>67.127598389614661</v>
      </c>
      <c r="J157" s="74">
        <v>63.038369895653609</v>
      </c>
      <c r="K157" s="75">
        <v>59.652452551146176</v>
      </c>
      <c r="L157" s="75">
        <v>55.924739134007076</v>
      </c>
      <c r="M157" s="75">
        <v>49.43800838057679</v>
      </c>
      <c r="N157" s="75">
        <v>36.32404896886041</v>
      </c>
      <c r="O157" s="75">
        <v>16.462903623367023</v>
      </c>
      <c r="P157" s="75">
        <v>4.9198915454769629</v>
      </c>
      <c r="Q157" s="75">
        <v>2.0532413113137795</v>
      </c>
      <c r="R157" s="75">
        <v>1.0401774710377194</v>
      </c>
      <c r="S157" s="75">
        <v>0.72549502916770647</v>
      </c>
      <c r="T157" s="76">
        <v>0.54391586558213112</v>
      </c>
      <c r="U157" s="77">
        <v>36.961630104346391</v>
      </c>
      <c r="V157" s="75">
        <v>62.494454030071481</v>
      </c>
      <c r="W157" s="78" t="s">
        <v>96</v>
      </c>
      <c r="X157" s="78" t="s">
        <v>96</v>
      </c>
      <c r="Y157" s="79">
        <v>4.978121087559173</v>
      </c>
      <c r="Z157" s="80">
        <v>0.29171750435300597</v>
      </c>
      <c r="AA157" s="80">
        <v>0.33956904238456909</v>
      </c>
      <c r="AB157" s="80">
        <v>0.35004284904858929</v>
      </c>
      <c r="AC157" s="80">
        <v>0.73138305776005597</v>
      </c>
      <c r="AD157" s="80">
        <v>1.452205060029834</v>
      </c>
      <c r="AE157" s="80">
        <v>3.4857649342585537</v>
      </c>
      <c r="AF157" s="81" t="s">
        <v>96</v>
      </c>
      <c r="AG157" s="81" t="s">
        <v>96</v>
      </c>
      <c r="AH157" s="82">
        <v>0.46240521199453621</v>
      </c>
      <c r="AI157" s="83">
        <v>1.9780930791319924</v>
      </c>
      <c r="AJ157" s="81" t="s">
        <v>96</v>
      </c>
      <c r="AK157" s="84">
        <v>23.545834676464839</v>
      </c>
      <c r="AL157" s="85">
        <v>3.3875277298496425</v>
      </c>
      <c r="AM157" s="87">
        <f>VLOOKUP($A157,Coordinaten_Meetronde6!$A$2:$D$155,3,FALSE)</f>
        <v>177027</v>
      </c>
      <c r="AN157" s="87">
        <f>VLOOKUP($A157,Coordinaten_Meetronde6!$A$2:$D$155,4,FALSE)</f>
        <v>434080</v>
      </c>
    </row>
  </sheetData>
  <mergeCells count="21">
    <mergeCell ref="AH1:AI1"/>
    <mergeCell ref="AL1:AL3"/>
    <mergeCell ref="U2:U3"/>
    <mergeCell ref="V2:V3"/>
    <mergeCell ref="W2:W3"/>
    <mergeCell ref="X2:X3"/>
    <mergeCell ref="AD2:AD3"/>
    <mergeCell ref="AH2:AH3"/>
    <mergeCell ref="AI2:AI3"/>
    <mergeCell ref="A1:A4"/>
    <mergeCell ref="B1:B4"/>
    <mergeCell ref="U1:X1"/>
    <mergeCell ref="Y1:AG1"/>
    <mergeCell ref="Y2:Y3"/>
    <mergeCell ref="Z2:Z3"/>
    <mergeCell ref="AA2:AA3"/>
    <mergeCell ref="AB2:AB3"/>
    <mergeCell ref="AC2:AC3"/>
    <mergeCell ref="AE2:AE3"/>
    <mergeCell ref="AF2:AF3"/>
    <mergeCell ref="AG2:AG3"/>
  </mergeCells>
  <conditionalFormatting sqref="A5:T7 U5:AL19 C8:T19 A8:B20">
    <cfRule type="expression" dxfId="26" priority="1" stopIfTrue="1">
      <formula>AND(MOD(#REF!,44)&lt;&gt;0,#REF!=#REF!)=TRUE</formula>
    </cfRule>
    <cfRule type="expression" dxfId="25" priority="2" stopIfTrue="1">
      <formula>OR(#REF!&lt;&gt;#REF!,MOD(#REF!,44)=0)=TRUE</formula>
    </cfRule>
    <cfRule type="expression" dxfId="24" priority="3" stopIfTrue="1">
      <formula>#REF!=1</formula>
    </cfRule>
  </conditionalFormatting>
  <conditionalFormatting sqref="C20:AL20">
    <cfRule type="expression" dxfId="23" priority="4" stopIfTrue="1">
      <formula>AND(MOD(#REF!,44)&lt;&gt;0,#REF!=#REF!)=TRUE</formula>
    </cfRule>
    <cfRule type="expression" dxfId="22" priority="5" stopIfTrue="1">
      <formula>OR(#REF!&lt;&gt;#REF!,MOD(#REF!,44)=0)=TRUE</formula>
    </cfRule>
    <cfRule type="expression" dxfId="21" priority="6" stopIfTrue="1">
      <formula>#REF!=1</formula>
    </cfRule>
  </conditionalFormatting>
  <dataValidations disablePrompts="1" count="1">
    <dataValidation type="list" allowBlank="1" showInputMessage="1" showErrorMessage="1" sqref="B5:B157" xr:uid="{45663AF4-D155-4CA9-AD79-84ACAE691EDA}">
      <formula1>"1,2,3,"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2EC9-9343-4222-9833-E5EF0DB936C4}">
  <dimension ref="A1:U72"/>
  <sheetViews>
    <sheetView workbookViewId="0">
      <pane ySplit="1" topLeftCell="A26" activePane="bottomLeft" state="frozen"/>
      <selection pane="bottomLeft" activeCell="D31" sqref="A1:S72"/>
    </sheetView>
  </sheetViews>
  <sheetFormatPr defaultRowHeight="11.25" x14ac:dyDescent="0.15"/>
  <cols>
    <col min="4" max="5" width="11.375" bestFit="1" customWidth="1"/>
  </cols>
  <sheetData>
    <row r="1" spans="1:21" x14ac:dyDescent="0.15">
      <c r="A1" s="1" t="s">
        <v>0</v>
      </c>
      <c r="B1" s="1" t="s">
        <v>44</v>
      </c>
      <c r="C1" s="1" t="s">
        <v>1</v>
      </c>
      <c r="D1" s="1" t="s">
        <v>170</v>
      </c>
      <c r="E1" s="1" t="s">
        <v>171</v>
      </c>
      <c r="F1" s="1" t="s">
        <v>36</v>
      </c>
      <c r="G1" s="1" t="s">
        <v>3</v>
      </c>
      <c r="H1" s="1" t="s">
        <v>4</v>
      </c>
      <c r="I1" s="1" t="s">
        <v>5</v>
      </c>
      <c r="J1" s="1" t="s">
        <v>39</v>
      </c>
      <c r="K1" s="1" t="s">
        <v>40</v>
      </c>
      <c r="L1" s="1" t="s">
        <v>41</v>
      </c>
      <c r="M1" s="1" t="s">
        <v>6</v>
      </c>
      <c r="N1" s="1" t="s">
        <v>7</v>
      </c>
      <c r="O1" s="1" t="s">
        <v>8</v>
      </c>
      <c r="P1" s="1" t="s">
        <v>42</v>
      </c>
      <c r="Q1" s="1" t="s">
        <v>9</v>
      </c>
      <c r="R1" s="1" t="s">
        <v>43</v>
      </c>
      <c r="S1" s="1" t="s">
        <v>10</v>
      </c>
      <c r="T1" s="1"/>
      <c r="U1" s="1"/>
    </row>
    <row r="2" spans="1:21" x14ac:dyDescent="0.15">
      <c r="A2" t="s">
        <v>45</v>
      </c>
      <c r="B2" t="s">
        <v>46</v>
      </c>
      <c r="C2" t="s">
        <v>94</v>
      </c>
      <c r="D2" s="87">
        <f>_xlfn.IFNA(VLOOKUP(C2,Coordinaten_Meetronde1!$A$3:$C$71,2,FALSE),VLOOKUP(C2,Coordinaten_Meetronde6!$A$3:$C$71,2,FALSE))</f>
        <v>176254.13</v>
      </c>
      <c r="E2" s="87">
        <f>VLOOKUP(C2,Coordinaten_Meetronde1!$A$3:$C$71,3,FALSE)</f>
        <v>434285.83</v>
      </c>
      <c r="F2" t="s">
        <v>143</v>
      </c>
      <c r="G2" s="92">
        <v>0.2525</v>
      </c>
      <c r="H2">
        <v>0.28739999999999999</v>
      </c>
      <c r="J2">
        <v>0.32700000000000001</v>
      </c>
      <c r="K2">
        <v>0.40699999999999997</v>
      </c>
      <c r="L2">
        <v>0.49709999999999999</v>
      </c>
      <c r="M2">
        <v>0.62239999999999995</v>
      </c>
      <c r="N2">
        <v>0.82310000000000005</v>
      </c>
      <c r="O2">
        <v>1.2392000000000001</v>
      </c>
      <c r="P2">
        <v>2.0312999999999999</v>
      </c>
      <c r="R2">
        <v>2.4889000000000001</v>
      </c>
      <c r="S2">
        <v>3.1440999999999999</v>
      </c>
    </row>
    <row r="3" spans="1:21" x14ac:dyDescent="0.15">
      <c r="A3" t="s">
        <v>45</v>
      </c>
      <c r="B3" t="s">
        <v>47</v>
      </c>
      <c r="C3" t="s">
        <v>95</v>
      </c>
      <c r="D3" s="87">
        <f>_xlfn.IFNA(VLOOKUP(C3,Coordinaten_Meetronde1!$A$3:$C$71,2,FALSE),VLOOKUP(C3,Coordinaten_Meetronde6!$A$3:$C$71,2,FALSE))</f>
        <v>176210.98</v>
      </c>
      <c r="E3" s="87">
        <f>VLOOKUP(C3,Coordinaten_Meetronde1!$A$3:$C$71,3,FALSE)</f>
        <v>434311.45</v>
      </c>
      <c r="F3" t="s">
        <v>143</v>
      </c>
      <c r="G3" s="92"/>
      <c r="R3">
        <v>6.59E-2</v>
      </c>
      <c r="S3">
        <v>0.10199999999999999</v>
      </c>
    </row>
    <row r="4" spans="1:21" x14ac:dyDescent="0.15">
      <c r="A4" t="s">
        <v>45</v>
      </c>
      <c r="B4" t="s">
        <v>48</v>
      </c>
      <c r="C4" t="s">
        <v>97</v>
      </c>
      <c r="D4" s="87">
        <f>VLOOKUP(C4,Coordinaten_Meetronde1!$A$3:$C$71,2,FALSE)</f>
        <v>176164.6</v>
      </c>
      <c r="E4" s="87">
        <f>VLOOKUP(C4,Coordinaten_Meetronde1!$A$3:$C$71,3,FALSE)</f>
        <v>434317.74</v>
      </c>
      <c r="F4" t="s">
        <v>143</v>
      </c>
      <c r="G4" s="92"/>
      <c r="P4">
        <v>0.1132</v>
      </c>
      <c r="R4">
        <v>0.1585</v>
      </c>
      <c r="S4">
        <v>0.2165</v>
      </c>
    </row>
    <row r="5" spans="1:21" x14ac:dyDescent="0.15">
      <c r="A5" t="s">
        <v>45</v>
      </c>
      <c r="B5" t="s">
        <v>49</v>
      </c>
      <c r="C5" t="s">
        <v>98</v>
      </c>
      <c r="D5" s="87">
        <f>VLOOKUP(C5,Coordinaten_Meetronde1!$A$3:$C$71,2,FALSE)</f>
        <v>176444.64</v>
      </c>
      <c r="E5" s="87">
        <f>VLOOKUP(C5,Coordinaten_Meetronde1!$A$3:$C$71,3,FALSE)</f>
        <v>434237.05</v>
      </c>
      <c r="F5" t="s">
        <v>143</v>
      </c>
      <c r="G5" s="92">
        <v>0.25669999999999998</v>
      </c>
      <c r="H5">
        <v>0.28789999999999999</v>
      </c>
      <c r="J5">
        <v>0.32290000000000002</v>
      </c>
      <c r="K5">
        <v>0.3947</v>
      </c>
      <c r="L5">
        <v>0.4728</v>
      </c>
      <c r="M5">
        <v>0.58930000000000005</v>
      </c>
      <c r="N5">
        <v>0.76839999999999997</v>
      </c>
      <c r="O5">
        <v>1.1491</v>
      </c>
      <c r="P5">
        <v>1.9759</v>
      </c>
      <c r="R5">
        <v>2.6821999999999999</v>
      </c>
      <c r="S5">
        <v>3.8754</v>
      </c>
    </row>
    <row r="6" spans="1:21" x14ac:dyDescent="0.15">
      <c r="A6" t="s">
        <v>45</v>
      </c>
      <c r="B6" t="s">
        <v>50</v>
      </c>
      <c r="C6" t="s">
        <v>99</v>
      </c>
      <c r="D6" s="87">
        <f>VLOOKUP(C6,Coordinaten_Meetronde1!$A$3:$C$71,2,FALSE)</f>
        <v>176205.72</v>
      </c>
      <c r="E6" s="87">
        <f>VLOOKUP(C6,Coordinaten_Meetronde1!$A$3:$C$71,3,FALSE)</f>
        <v>434282.74</v>
      </c>
      <c r="F6" t="s">
        <v>143</v>
      </c>
      <c r="G6" s="92">
        <v>0.25459999999999999</v>
      </c>
      <c r="H6">
        <v>0.29049999999999998</v>
      </c>
      <c r="J6">
        <v>0.33160000000000001</v>
      </c>
      <c r="K6">
        <v>0.40539999999999998</v>
      </c>
      <c r="L6">
        <v>0.48480000000000001</v>
      </c>
      <c r="M6">
        <v>0.59970000000000001</v>
      </c>
      <c r="N6">
        <v>0.76839999999999997</v>
      </c>
      <c r="O6">
        <v>1.1105</v>
      </c>
      <c r="P6">
        <v>1.8535999999999999</v>
      </c>
      <c r="R6">
        <v>2.4581</v>
      </c>
      <c r="S6">
        <v>3.3025000000000002</v>
      </c>
    </row>
    <row r="7" spans="1:21" x14ac:dyDescent="0.15">
      <c r="A7" t="s">
        <v>45</v>
      </c>
      <c r="B7" t="s">
        <v>51</v>
      </c>
      <c r="C7" t="s">
        <v>100</v>
      </c>
      <c r="D7" s="87">
        <f>VLOOKUP(C7,Coordinaten_Meetronde1!$A$3:$C$71,2,FALSE)</f>
        <v>176440.39</v>
      </c>
      <c r="E7" s="87">
        <f>VLOOKUP(C7,Coordinaten_Meetronde1!$A$3:$C$71,3,FALSE)</f>
        <v>434218.11</v>
      </c>
      <c r="F7" t="s">
        <v>143</v>
      </c>
      <c r="G7" s="92">
        <v>0.25600000000000001</v>
      </c>
      <c r="H7">
        <v>0.28239999999999998</v>
      </c>
      <c r="J7">
        <v>0.3115</v>
      </c>
      <c r="K7">
        <v>0.38219999999999998</v>
      </c>
      <c r="L7">
        <v>0.47720000000000001</v>
      </c>
      <c r="M7">
        <v>0.61460000000000004</v>
      </c>
      <c r="N7">
        <v>0.82150000000000001</v>
      </c>
      <c r="O7">
        <v>1.1915</v>
      </c>
      <c r="P7">
        <v>2.0308999999999999</v>
      </c>
      <c r="R7">
        <v>3.4336000000000002</v>
      </c>
      <c r="S7">
        <v>5.2053000000000003</v>
      </c>
    </row>
    <row r="8" spans="1:21" x14ac:dyDescent="0.15">
      <c r="A8" t="s">
        <v>45</v>
      </c>
      <c r="B8" t="s">
        <v>52</v>
      </c>
      <c r="C8" t="s">
        <v>101</v>
      </c>
      <c r="D8" s="87">
        <f>VLOOKUP(C8,Coordinaten_Meetronde1!$A$3:$C$71,2,FALSE)</f>
        <v>176414.05</v>
      </c>
      <c r="E8" s="87">
        <f>VLOOKUP(C8,Coordinaten_Meetronde1!$A$3:$C$71,3,FALSE)</f>
        <v>434241.55</v>
      </c>
      <c r="F8" t="s">
        <v>143</v>
      </c>
      <c r="G8" s="92">
        <v>0.23530000000000001</v>
      </c>
      <c r="H8">
        <v>0.2697</v>
      </c>
      <c r="J8">
        <v>0.2984</v>
      </c>
      <c r="K8">
        <v>0.36320000000000002</v>
      </c>
      <c r="L8">
        <v>0.4254</v>
      </c>
      <c r="M8">
        <v>0.49830000000000002</v>
      </c>
      <c r="N8">
        <v>0.61990000000000001</v>
      </c>
      <c r="O8">
        <v>0.82089999999999996</v>
      </c>
      <c r="P8">
        <v>1.3162</v>
      </c>
      <c r="R8">
        <v>1.8273999999999999</v>
      </c>
      <c r="S8">
        <v>2.6126</v>
      </c>
    </row>
    <row r="9" spans="1:21" x14ac:dyDescent="0.15">
      <c r="A9" t="s">
        <v>45</v>
      </c>
      <c r="B9" t="s">
        <v>53</v>
      </c>
      <c r="C9" t="s">
        <v>102</v>
      </c>
      <c r="D9" s="87">
        <f>VLOOKUP(C9,Coordinaten_Meetronde1!$A$3:$C$71,2,FALSE)</f>
        <v>176207.98</v>
      </c>
      <c r="E9" s="87">
        <f>VLOOKUP(C9,Coordinaten_Meetronde1!$A$3:$C$71,3,FALSE)</f>
        <v>434295.1</v>
      </c>
      <c r="F9" t="s">
        <v>143</v>
      </c>
      <c r="G9" s="92">
        <v>0.28110000000000002</v>
      </c>
      <c r="H9">
        <v>0.3251</v>
      </c>
      <c r="J9">
        <v>0.36880000000000002</v>
      </c>
      <c r="K9">
        <v>0.44700000000000001</v>
      </c>
      <c r="L9">
        <v>0.5494</v>
      </c>
      <c r="M9">
        <v>0.68889999999999996</v>
      </c>
      <c r="N9">
        <v>0.96760000000000002</v>
      </c>
      <c r="O9">
        <v>1.5622</v>
      </c>
      <c r="P9">
        <v>2.4704000000000002</v>
      </c>
      <c r="R9">
        <v>3.0663</v>
      </c>
      <c r="S9">
        <v>3.8952</v>
      </c>
    </row>
    <row r="10" spans="1:21" x14ac:dyDescent="0.15">
      <c r="A10" t="s">
        <v>45</v>
      </c>
      <c r="B10" t="s">
        <v>54</v>
      </c>
      <c r="C10" t="s">
        <v>103</v>
      </c>
      <c r="D10" s="87">
        <f>VLOOKUP(C10,Coordinaten_Meetronde1!$A$3:$C$71,2,FALSE)</f>
        <v>176447.05</v>
      </c>
      <c r="E10" s="87">
        <f>VLOOKUP(C10,Coordinaten_Meetronde1!$A$3:$C$71,3,FALSE)</f>
        <v>434247.81</v>
      </c>
      <c r="F10" t="s">
        <v>143</v>
      </c>
      <c r="G10" s="92">
        <v>0.24199999999999999</v>
      </c>
      <c r="H10">
        <v>0.28360000000000002</v>
      </c>
      <c r="J10">
        <v>0.32700000000000001</v>
      </c>
      <c r="K10">
        <v>0.41620000000000001</v>
      </c>
      <c r="L10">
        <v>0.52159999999999995</v>
      </c>
      <c r="M10">
        <v>0.66039999999999999</v>
      </c>
      <c r="N10">
        <v>0.90849999999999997</v>
      </c>
      <c r="O10">
        <v>1.4237</v>
      </c>
      <c r="P10">
        <v>2.2970000000000002</v>
      </c>
      <c r="R10">
        <v>2.8489</v>
      </c>
      <c r="S10">
        <v>3.7086999999999999</v>
      </c>
    </row>
    <row r="11" spans="1:21" x14ac:dyDescent="0.15">
      <c r="A11" t="s">
        <v>45</v>
      </c>
      <c r="B11" t="s">
        <v>55</v>
      </c>
      <c r="C11" t="s">
        <v>104</v>
      </c>
      <c r="D11" s="87">
        <f>VLOOKUP(C11,Coordinaten_Meetronde1!$A$3:$C$71,2,FALSE)</f>
        <v>176382.16</v>
      </c>
      <c r="E11" s="87">
        <f>VLOOKUP(C11,Coordinaten_Meetronde1!$A$3:$C$71,3,FALSE)</f>
        <v>434258.47</v>
      </c>
      <c r="F11" t="s">
        <v>143</v>
      </c>
      <c r="G11" s="92">
        <v>0.2626</v>
      </c>
      <c r="H11">
        <v>0.30049999999999999</v>
      </c>
      <c r="J11">
        <v>0.34379999999999999</v>
      </c>
      <c r="K11">
        <v>0.43730000000000002</v>
      </c>
      <c r="L11">
        <v>0.56930000000000003</v>
      </c>
      <c r="M11">
        <v>0.79959999999999998</v>
      </c>
      <c r="N11">
        <v>1.3709</v>
      </c>
      <c r="O11">
        <v>2.7736000000000001</v>
      </c>
      <c r="P11">
        <v>5.4428999999999998</v>
      </c>
      <c r="R11">
        <v>7.3776000000000002</v>
      </c>
      <c r="S11">
        <v>10.5093</v>
      </c>
    </row>
    <row r="12" spans="1:21" x14ac:dyDescent="0.15">
      <c r="A12" t="s">
        <v>45</v>
      </c>
      <c r="B12" t="s">
        <v>56</v>
      </c>
      <c r="C12" t="s">
        <v>105</v>
      </c>
      <c r="D12" s="87">
        <f>VLOOKUP(C12,Coordinaten_Meetronde1!$A$3:$C$71,2,FALSE)</f>
        <v>176450.73</v>
      </c>
      <c r="E12" s="87">
        <f>VLOOKUP(C12,Coordinaten_Meetronde1!$A$3:$C$71,3,FALSE)</f>
        <v>434264.22</v>
      </c>
      <c r="F12" t="s">
        <v>143</v>
      </c>
      <c r="G12" s="92">
        <v>0.26469999999999999</v>
      </c>
      <c r="H12">
        <v>0.30249999999999999</v>
      </c>
      <c r="J12">
        <v>0.34560000000000002</v>
      </c>
      <c r="K12">
        <v>0.4113</v>
      </c>
      <c r="L12">
        <v>0.48449999999999999</v>
      </c>
      <c r="M12">
        <v>0.56689999999999996</v>
      </c>
      <c r="N12">
        <v>0.6623</v>
      </c>
      <c r="O12">
        <v>0.82189999999999996</v>
      </c>
      <c r="P12">
        <v>1.1241000000000001</v>
      </c>
      <c r="R12">
        <v>1.411</v>
      </c>
      <c r="S12">
        <v>1.9263999999999999</v>
      </c>
    </row>
    <row r="13" spans="1:21" x14ac:dyDescent="0.15">
      <c r="A13" t="s">
        <v>45</v>
      </c>
      <c r="B13" t="s">
        <v>57</v>
      </c>
      <c r="C13" t="s">
        <v>106</v>
      </c>
      <c r="D13" s="87">
        <f>VLOOKUP(C13,Coordinaten_Meetronde1!$A$3:$C$71,2,FALSE)</f>
        <v>176161.61</v>
      </c>
      <c r="E13" s="87">
        <f>VLOOKUP(C13,Coordinaten_Meetronde1!$A$3:$C$71,3,FALSE)</f>
        <v>434301.72</v>
      </c>
      <c r="F13" t="s">
        <v>143</v>
      </c>
      <c r="G13" s="92">
        <v>0.2409</v>
      </c>
      <c r="H13">
        <v>0.2777</v>
      </c>
      <c r="J13">
        <v>0.31409999999999999</v>
      </c>
      <c r="K13">
        <v>0.38979999999999998</v>
      </c>
      <c r="L13">
        <v>0.46949999999999997</v>
      </c>
      <c r="M13">
        <v>0.58899999999999997</v>
      </c>
      <c r="N13">
        <v>0.78369999999999995</v>
      </c>
      <c r="O13">
        <v>1.2377</v>
      </c>
      <c r="P13">
        <v>2.1854</v>
      </c>
      <c r="R13">
        <v>2.8997000000000002</v>
      </c>
      <c r="S13">
        <v>3.8148</v>
      </c>
    </row>
    <row r="14" spans="1:21" x14ac:dyDescent="0.15">
      <c r="A14" t="s">
        <v>45</v>
      </c>
      <c r="B14" t="s">
        <v>58</v>
      </c>
      <c r="C14" t="s">
        <v>107</v>
      </c>
      <c r="D14" s="87">
        <f>VLOOKUP(C14,Coordinaten_Meetronde1!$A$3:$C$71,2,FALSE)</f>
        <v>176376.13</v>
      </c>
      <c r="E14" s="87">
        <f>VLOOKUP(C14,Coordinaten_Meetronde1!$A$3:$C$71,3,FALSE)</f>
        <v>434231.39</v>
      </c>
      <c r="F14" t="s">
        <v>143</v>
      </c>
      <c r="G14" s="92">
        <v>0.29339999999999999</v>
      </c>
      <c r="H14">
        <v>0.33360000000000001</v>
      </c>
      <c r="J14">
        <v>0.37069999999999997</v>
      </c>
      <c r="K14">
        <v>0.43840000000000001</v>
      </c>
      <c r="L14">
        <v>0.51939999999999997</v>
      </c>
      <c r="M14">
        <v>0.61929999999999996</v>
      </c>
      <c r="N14">
        <v>0.76249999999999996</v>
      </c>
      <c r="O14">
        <v>1.0757000000000001</v>
      </c>
      <c r="P14">
        <v>1.9256</v>
      </c>
      <c r="R14">
        <v>2.8902000000000001</v>
      </c>
      <c r="S14">
        <v>4.3018000000000001</v>
      </c>
    </row>
    <row r="15" spans="1:21" x14ac:dyDescent="0.15">
      <c r="A15" t="s">
        <v>45</v>
      </c>
      <c r="B15" t="s">
        <v>59</v>
      </c>
      <c r="C15" t="s">
        <v>108</v>
      </c>
      <c r="D15" s="87">
        <f>VLOOKUP(C15,Coordinaten_Meetronde1!$A$3:$C$71,2,FALSE)</f>
        <v>176410.82</v>
      </c>
      <c r="E15" s="87">
        <f>VLOOKUP(C15,Coordinaten_Meetronde1!$A$3:$C$71,3,FALSE)</f>
        <v>434226.01</v>
      </c>
      <c r="F15" t="s">
        <v>143</v>
      </c>
      <c r="G15" s="92">
        <v>0.26050000000000001</v>
      </c>
      <c r="H15">
        <v>0.29549999999999998</v>
      </c>
      <c r="J15">
        <v>0.3352</v>
      </c>
      <c r="K15">
        <v>0.41639999999999999</v>
      </c>
      <c r="L15">
        <v>0.51500000000000001</v>
      </c>
      <c r="M15">
        <v>0.66600000000000004</v>
      </c>
      <c r="N15">
        <v>0.92569999999999997</v>
      </c>
      <c r="O15">
        <v>1.5609999999999999</v>
      </c>
      <c r="P15">
        <v>3.8864999999999998</v>
      </c>
      <c r="R15">
        <v>6.0388999999999999</v>
      </c>
      <c r="S15">
        <v>8.8691999999999993</v>
      </c>
    </row>
    <row r="16" spans="1:21" x14ac:dyDescent="0.15">
      <c r="A16" t="s">
        <v>45</v>
      </c>
      <c r="B16" t="s">
        <v>60</v>
      </c>
      <c r="C16" t="s">
        <v>109</v>
      </c>
      <c r="D16" s="87">
        <f>VLOOKUP(C16,Coordinaten_Meetronde1!$A$3:$C$71,2,FALSE)</f>
        <v>176202.47</v>
      </c>
      <c r="E16" s="87">
        <f>VLOOKUP(C16,Coordinaten_Meetronde1!$A$3:$C$71,3,FALSE)</f>
        <v>434265.02</v>
      </c>
      <c r="F16" t="s">
        <v>143</v>
      </c>
      <c r="G16" s="92">
        <v>0.25040000000000001</v>
      </c>
      <c r="H16">
        <v>0.27729999999999999</v>
      </c>
      <c r="J16">
        <v>0.30709999999999998</v>
      </c>
      <c r="K16">
        <v>0.37380000000000002</v>
      </c>
      <c r="L16">
        <v>0.44619999999999999</v>
      </c>
      <c r="M16">
        <v>0.54859999999999998</v>
      </c>
      <c r="N16">
        <v>0.71250000000000002</v>
      </c>
      <c r="O16">
        <v>1.1798999999999999</v>
      </c>
      <c r="P16">
        <v>2.4056999999999999</v>
      </c>
      <c r="R16">
        <v>3.5116000000000001</v>
      </c>
      <c r="S16">
        <v>4.9776999999999996</v>
      </c>
    </row>
    <row r="17" spans="1:19" x14ac:dyDescent="0.15">
      <c r="A17" t="s">
        <v>45</v>
      </c>
      <c r="B17" t="s">
        <v>61</v>
      </c>
      <c r="C17" t="s">
        <v>110</v>
      </c>
      <c r="D17" s="87">
        <f>VLOOKUP(C17,Coordinaten_Meetronde1!$A$3:$C$71,2,FALSE)</f>
        <v>176416.26</v>
      </c>
      <c r="E17" s="87">
        <f>VLOOKUP(C17,Coordinaten_Meetronde1!$A$3:$C$71,3,FALSE)</f>
        <v>434252.25</v>
      </c>
      <c r="F17" t="s">
        <v>143</v>
      </c>
      <c r="G17" s="92">
        <v>0.29380000000000001</v>
      </c>
      <c r="H17">
        <v>0.34289999999999998</v>
      </c>
      <c r="J17">
        <v>0.38429999999999997</v>
      </c>
      <c r="K17">
        <v>0.47170000000000001</v>
      </c>
      <c r="L17">
        <v>0.58799999999999997</v>
      </c>
      <c r="M17">
        <v>0.74880000000000002</v>
      </c>
      <c r="N17">
        <v>1.0354000000000001</v>
      </c>
      <c r="O17">
        <v>1.5572999999999999</v>
      </c>
      <c r="P17">
        <v>2.3898000000000001</v>
      </c>
      <c r="R17">
        <v>2.9731999999999998</v>
      </c>
      <c r="S17">
        <v>3.8193000000000001</v>
      </c>
    </row>
    <row r="18" spans="1:19" x14ac:dyDescent="0.15">
      <c r="A18" t="s">
        <v>45</v>
      </c>
      <c r="B18" t="s">
        <v>62</v>
      </c>
      <c r="C18" t="s">
        <v>111</v>
      </c>
      <c r="D18" s="87">
        <f>VLOOKUP(C18,Coordinaten_Meetronde1!$A$3:$C$71,2,FALSE)</f>
        <v>176159.49</v>
      </c>
      <c r="E18" s="87">
        <f>VLOOKUP(C18,Coordinaten_Meetronde1!$A$3:$C$71,3,FALSE)</f>
        <v>434290.35</v>
      </c>
      <c r="F18" t="s">
        <v>143</v>
      </c>
      <c r="G18" s="92">
        <v>0.28860000000000002</v>
      </c>
      <c r="H18">
        <v>0.34239999999999998</v>
      </c>
      <c r="J18">
        <v>0.38719999999999999</v>
      </c>
      <c r="K18">
        <v>0.48230000000000001</v>
      </c>
      <c r="L18">
        <v>0.60829999999999995</v>
      </c>
      <c r="M18">
        <v>0.81069999999999998</v>
      </c>
      <c r="N18">
        <v>1.2116</v>
      </c>
      <c r="O18">
        <v>1.8472999999999999</v>
      </c>
      <c r="P18">
        <v>2.6309</v>
      </c>
      <c r="R18">
        <v>3.19</v>
      </c>
      <c r="S18">
        <v>3.9226999999999999</v>
      </c>
    </row>
    <row r="19" spans="1:19" x14ac:dyDescent="0.15">
      <c r="A19" t="s">
        <v>45</v>
      </c>
      <c r="B19" t="s">
        <v>63</v>
      </c>
      <c r="C19" t="s">
        <v>112</v>
      </c>
      <c r="D19" s="87">
        <f>VLOOKUP(C19,Coordinaten_Meetronde1!$A$3:$C$71,2,FALSE)</f>
        <v>176252.21</v>
      </c>
      <c r="E19" s="87">
        <f>VLOOKUP(C19,Coordinaten_Meetronde1!$A$3:$C$71,3,FALSE)</f>
        <v>434274.63</v>
      </c>
      <c r="F19" t="s">
        <v>143</v>
      </c>
      <c r="G19" s="92">
        <v>0.30059999999999998</v>
      </c>
      <c r="H19">
        <v>0.35780000000000001</v>
      </c>
      <c r="J19">
        <v>0.39650000000000002</v>
      </c>
      <c r="K19">
        <v>0.4869</v>
      </c>
      <c r="L19">
        <v>0.61599999999999999</v>
      </c>
      <c r="M19">
        <v>0.81430000000000002</v>
      </c>
      <c r="N19">
        <v>1.1801999999999999</v>
      </c>
      <c r="O19">
        <v>1.7925</v>
      </c>
      <c r="P19">
        <v>2.5228000000000002</v>
      </c>
      <c r="R19">
        <v>3.0074000000000001</v>
      </c>
      <c r="S19">
        <v>3.7113999999999998</v>
      </c>
    </row>
    <row r="20" spans="1:19" x14ac:dyDescent="0.15">
      <c r="A20" t="s">
        <v>45</v>
      </c>
      <c r="B20" t="s">
        <v>64</v>
      </c>
      <c r="C20" t="s">
        <v>113</v>
      </c>
      <c r="D20" s="87">
        <f>VLOOKUP(C20,Coordinaten_Meetronde1!$A$3:$C$71,2,FALSE)</f>
        <v>176257.37</v>
      </c>
      <c r="E20" s="87">
        <f>VLOOKUP(C20,Coordinaten_Meetronde1!$A$3:$C$71,3,FALSE)</f>
        <v>434304.72</v>
      </c>
      <c r="F20" t="s">
        <v>143</v>
      </c>
      <c r="G20" s="92"/>
      <c r="P20">
        <v>0.10009999999999999</v>
      </c>
      <c r="R20">
        <v>0.14360000000000001</v>
      </c>
      <c r="S20">
        <v>0.19819999999999999</v>
      </c>
    </row>
    <row r="21" spans="1:19" x14ac:dyDescent="0.15">
      <c r="A21" t="s">
        <v>45</v>
      </c>
      <c r="B21" t="s">
        <v>65</v>
      </c>
      <c r="C21" t="s">
        <v>114</v>
      </c>
      <c r="D21" s="87">
        <f>VLOOKUP(C21,Coordinaten_Meetronde1!$A$3:$C$71,2,FALSE)</f>
        <v>176419.95</v>
      </c>
      <c r="E21" s="87">
        <f>VLOOKUP(C21,Coordinaten_Meetronde1!$A$3:$C$71,3,FALSE)</f>
        <v>434270.11</v>
      </c>
      <c r="F21" t="s">
        <v>143</v>
      </c>
      <c r="G21" s="92">
        <v>0.2596</v>
      </c>
      <c r="H21">
        <v>0.29339999999999999</v>
      </c>
      <c r="J21">
        <v>0.33160000000000001</v>
      </c>
      <c r="K21">
        <v>0.40260000000000001</v>
      </c>
      <c r="L21">
        <v>0.47910000000000003</v>
      </c>
      <c r="M21">
        <v>0.5766</v>
      </c>
      <c r="N21">
        <v>0.69620000000000004</v>
      </c>
      <c r="O21">
        <v>0.9304</v>
      </c>
      <c r="P21">
        <v>1.4876</v>
      </c>
      <c r="R21">
        <v>2.0783999999999998</v>
      </c>
      <c r="S21">
        <v>3.1048</v>
      </c>
    </row>
    <row r="22" spans="1:19" x14ac:dyDescent="0.15">
      <c r="A22" t="s">
        <v>45</v>
      </c>
      <c r="B22" t="s">
        <v>66</v>
      </c>
      <c r="C22" t="s">
        <v>115</v>
      </c>
      <c r="D22" s="87">
        <f>VLOOKUP(C22,Coordinaten_Meetronde1!$A$3:$C$71,2,FALSE)</f>
        <v>176385.56</v>
      </c>
      <c r="E22" s="87">
        <f>VLOOKUP(C22,Coordinaten_Meetronde1!$A$3:$C$71,3,FALSE)</f>
        <v>434273.73</v>
      </c>
      <c r="F22" t="s">
        <v>143</v>
      </c>
      <c r="G22" s="92">
        <v>0.28210000000000002</v>
      </c>
      <c r="H22">
        <v>0.3463</v>
      </c>
      <c r="J22">
        <v>0.4113</v>
      </c>
      <c r="K22">
        <v>0.57399999999999995</v>
      </c>
      <c r="L22">
        <v>0.81669999999999998</v>
      </c>
      <c r="M22">
        <v>1.2418</v>
      </c>
      <c r="N22">
        <v>1.9308000000000001</v>
      </c>
      <c r="O22">
        <v>3.1118000000000001</v>
      </c>
      <c r="P22">
        <v>4.9511000000000003</v>
      </c>
      <c r="R22">
        <v>6.1571999999999996</v>
      </c>
      <c r="S22">
        <v>7.6571999999999996</v>
      </c>
    </row>
    <row r="23" spans="1:19" x14ac:dyDescent="0.15">
      <c r="A23" t="s">
        <v>45</v>
      </c>
      <c r="B23" t="s">
        <v>67</v>
      </c>
      <c r="C23" t="s">
        <v>116</v>
      </c>
      <c r="D23" s="87">
        <f>VLOOKUP(C23,Coordinaten_Meetronde1!$A$3:$C$71,2,FALSE)</f>
        <v>176379.8</v>
      </c>
      <c r="E23" s="87">
        <f>VLOOKUP(C23,Coordinaten_Meetronde1!$A$3:$C$71,3,FALSE)</f>
        <v>434247.9</v>
      </c>
      <c r="F23" t="s">
        <v>143</v>
      </c>
      <c r="G23" s="92">
        <v>0.2636</v>
      </c>
      <c r="H23">
        <v>0.30640000000000001</v>
      </c>
      <c r="J23">
        <v>0.35570000000000002</v>
      </c>
      <c r="K23">
        <v>0.43120000000000003</v>
      </c>
      <c r="L23">
        <v>0.5272</v>
      </c>
      <c r="M23">
        <v>0.66390000000000005</v>
      </c>
      <c r="N23">
        <v>0.91790000000000005</v>
      </c>
      <c r="O23">
        <v>1.4209000000000001</v>
      </c>
      <c r="P23">
        <v>2.2885</v>
      </c>
      <c r="R23">
        <v>2.9026999999999998</v>
      </c>
      <c r="S23">
        <v>3.7145999999999999</v>
      </c>
    </row>
    <row r="24" spans="1:19" x14ac:dyDescent="0.15">
      <c r="A24" t="s">
        <v>45</v>
      </c>
      <c r="B24" t="s">
        <v>68</v>
      </c>
      <c r="C24" t="s">
        <v>117</v>
      </c>
      <c r="D24" s="87">
        <f>VLOOKUP(C24,Coordinaten_Meetronde1!$A$3:$C$71,2,FALSE)</f>
        <v>176249.41</v>
      </c>
      <c r="E24" s="87">
        <f>VLOOKUP(C24,Coordinaten_Meetronde1!$A$3:$C$71,3,FALSE)</f>
        <v>434258.31</v>
      </c>
      <c r="F24" t="s">
        <v>143</v>
      </c>
      <c r="G24" s="92">
        <v>0.21060000000000001</v>
      </c>
      <c r="H24">
        <v>0.2462</v>
      </c>
      <c r="J24">
        <v>0.2676</v>
      </c>
      <c r="K24">
        <v>0.31140000000000001</v>
      </c>
      <c r="L24">
        <v>0.36449999999999999</v>
      </c>
      <c r="M24">
        <v>0.44390000000000002</v>
      </c>
      <c r="N24">
        <v>0.55449999999999999</v>
      </c>
      <c r="O24">
        <v>0.72560000000000002</v>
      </c>
      <c r="P24">
        <v>1.1356999999999999</v>
      </c>
      <c r="R24">
        <v>1.5701000000000001</v>
      </c>
      <c r="S24">
        <v>2.3079000000000001</v>
      </c>
    </row>
    <row r="25" spans="1:19" x14ac:dyDescent="0.15">
      <c r="A25" t="s">
        <v>45</v>
      </c>
      <c r="B25" t="s">
        <v>69</v>
      </c>
      <c r="C25" t="s">
        <v>118</v>
      </c>
      <c r="D25" s="87">
        <f>VLOOKUP(C25,Coordinaten_Meetronde1!$A$3:$C$71,2,FALSE)</f>
        <v>176156.32</v>
      </c>
      <c r="E25" s="87">
        <f>VLOOKUP(C25,Coordinaten_Meetronde1!$A$3:$C$71,3,FALSE)</f>
        <v>434273.33</v>
      </c>
      <c r="F25" t="s">
        <v>143</v>
      </c>
      <c r="G25" s="92">
        <v>0.251</v>
      </c>
      <c r="H25">
        <v>0.26169999999999999</v>
      </c>
      <c r="J25">
        <v>0.27279999999999999</v>
      </c>
      <c r="K25">
        <v>0.29649999999999999</v>
      </c>
      <c r="L25">
        <v>0.32229999999999998</v>
      </c>
      <c r="M25">
        <v>0.35039999999999999</v>
      </c>
      <c r="N25">
        <v>0.40350000000000003</v>
      </c>
      <c r="O25">
        <v>0.4698</v>
      </c>
      <c r="P25">
        <v>0.61670000000000003</v>
      </c>
      <c r="R25">
        <v>0.76370000000000005</v>
      </c>
      <c r="S25">
        <v>1.1516999999999999</v>
      </c>
    </row>
    <row r="26" spans="1:19" x14ac:dyDescent="0.15">
      <c r="A26" t="s">
        <v>45</v>
      </c>
      <c r="B26" t="s">
        <v>70</v>
      </c>
      <c r="C26" t="s">
        <v>119</v>
      </c>
      <c r="D26" s="93">
        <v>191710.568</v>
      </c>
      <c r="E26" s="93">
        <v>432043.01899999997</v>
      </c>
      <c r="F26" t="s">
        <v>143</v>
      </c>
      <c r="G26" s="92">
        <v>0.35210000000000002</v>
      </c>
      <c r="H26">
        <v>0.43330000000000002</v>
      </c>
      <c r="J26">
        <v>0.53400000000000003</v>
      </c>
      <c r="K26">
        <v>0.85209999999999997</v>
      </c>
      <c r="L26">
        <v>1.4594</v>
      </c>
      <c r="M26">
        <v>2.3355999999999999</v>
      </c>
      <c r="N26">
        <v>3.5625</v>
      </c>
      <c r="O26">
        <v>5.2591000000000001</v>
      </c>
      <c r="P26">
        <v>7.6486999999999998</v>
      </c>
      <c r="R26">
        <v>9.5152999999999999</v>
      </c>
      <c r="S26">
        <v>11.953900000000001</v>
      </c>
    </row>
    <row r="27" spans="1:19" x14ac:dyDescent="0.15">
      <c r="A27" t="s">
        <v>45</v>
      </c>
      <c r="B27" t="s">
        <v>71</v>
      </c>
      <c r="C27" t="s">
        <v>120</v>
      </c>
      <c r="D27" s="87">
        <f>VLOOKUP(C27,Coordinaten_Meetronde1!$A$3:$C$71,2,FALSE)</f>
        <v>191867.402</v>
      </c>
      <c r="E27" s="87">
        <f>VLOOKUP(C27,Coordinaten_Meetronde1!$A$3:$C$71,3,FALSE)</f>
        <v>432059.97499999998</v>
      </c>
      <c r="F27" t="s">
        <v>143</v>
      </c>
      <c r="G27" s="92">
        <v>0.21179999999999999</v>
      </c>
      <c r="H27">
        <v>0.25319999999999998</v>
      </c>
      <c r="J27">
        <v>0.27979999999999999</v>
      </c>
      <c r="K27">
        <v>0.3417</v>
      </c>
      <c r="L27">
        <v>0.42120000000000002</v>
      </c>
      <c r="M27">
        <v>0.52810000000000001</v>
      </c>
      <c r="N27">
        <v>0.70569999999999999</v>
      </c>
      <c r="O27">
        <v>1.1516</v>
      </c>
      <c r="P27">
        <v>2.1049000000000002</v>
      </c>
      <c r="R27">
        <v>2.7995999999999999</v>
      </c>
      <c r="S27">
        <v>3.6520999999999999</v>
      </c>
    </row>
    <row r="28" spans="1:19" x14ac:dyDescent="0.15">
      <c r="A28" t="s">
        <v>45</v>
      </c>
      <c r="B28" t="s">
        <v>72</v>
      </c>
      <c r="C28" t="s">
        <v>121</v>
      </c>
      <c r="D28" s="87">
        <f>VLOOKUP(C28,Coordinaten_Meetronde1!$A$3:$C$71,2,FALSE)</f>
        <v>192055.47399999999</v>
      </c>
      <c r="E28" s="87">
        <f>VLOOKUP(C28,Coordinaten_Meetronde1!$A$3:$C$71,3,FALSE)</f>
        <v>432065.315</v>
      </c>
      <c r="F28" t="s">
        <v>143</v>
      </c>
      <c r="G28" s="92">
        <v>0.26300000000000001</v>
      </c>
      <c r="H28">
        <v>0.3014</v>
      </c>
      <c r="J28">
        <v>0.34539999999999998</v>
      </c>
      <c r="K28">
        <v>0.43230000000000002</v>
      </c>
      <c r="L28">
        <v>0.54769999999999996</v>
      </c>
      <c r="M28">
        <v>0.72240000000000004</v>
      </c>
      <c r="N28">
        <v>1.0659000000000001</v>
      </c>
      <c r="O28">
        <v>1.6465000000000001</v>
      </c>
      <c r="P28">
        <v>2.5093000000000001</v>
      </c>
      <c r="R28">
        <v>3.1676000000000002</v>
      </c>
      <c r="S28">
        <v>4.1567999999999996</v>
      </c>
    </row>
    <row r="29" spans="1:19" x14ac:dyDescent="0.15">
      <c r="A29" t="s">
        <v>45</v>
      </c>
      <c r="B29" t="s">
        <v>73</v>
      </c>
      <c r="C29" t="s">
        <v>122</v>
      </c>
      <c r="D29" s="87">
        <f>VLOOKUP(C29,Coordinaten_Meetronde1!$A$3:$C$71,2,FALSE)</f>
        <v>192108.74299999999</v>
      </c>
      <c r="E29" s="87">
        <f>VLOOKUP(C29,Coordinaten_Meetronde1!$A$3:$C$71,3,FALSE)</f>
        <v>432066.696</v>
      </c>
      <c r="F29" t="s">
        <v>143</v>
      </c>
      <c r="G29" s="92">
        <v>0.21</v>
      </c>
      <c r="H29">
        <v>0.2515</v>
      </c>
      <c r="J29">
        <v>0.2802</v>
      </c>
      <c r="K29">
        <v>0.34770000000000001</v>
      </c>
      <c r="L29">
        <v>0.43559999999999999</v>
      </c>
      <c r="M29">
        <v>0.56830000000000003</v>
      </c>
      <c r="N29">
        <v>0.83740000000000003</v>
      </c>
      <c r="O29">
        <v>1.5359</v>
      </c>
      <c r="P29">
        <v>2.6549999999999998</v>
      </c>
      <c r="R29">
        <v>3.4308000000000001</v>
      </c>
      <c r="S29">
        <v>4.5057999999999998</v>
      </c>
    </row>
    <row r="30" spans="1:19" x14ac:dyDescent="0.15">
      <c r="A30" t="s">
        <v>45</v>
      </c>
      <c r="B30" t="s">
        <v>74</v>
      </c>
      <c r="C30" t="s">
        <v>123</v>
      </c>
      <c r="D30" s="93">
        <v>191710.55300000001</v>
      </c>
      <c r="E30" s="93">
        <v>432072.18900000001</v>
      </c>
      <c r="F30" t="s">
        <v>143</v>
      </c>
      <c r="G30" s="92">
        <v>0.11849999999999999</v>
      </c>
      <c r="H30">
        <v>0.1351</v>
      </c>
      <c r="J30">
        <v>0.1497</v>
      </c>
      <c r="K30">
        <v>0.1822</v>
      </c>
      <c r="L30">
        <v>0.20330000000000001</v>
      </c>
      <c r="M30">
        <v>0.22700000000000001</v>
      </c>
      <c r="N30">
        <v>0.25559999999999999</v>
      </c>
      <c r="O30">
        <v>0.30659999999999998</v>
      </c>
      <c r="P30">
        <v>0.37840000000000001</v>
      </c>
      <c r="R30">
        <v>0.4461</v>
      </c>
      <c r="S30">
        <v>0.57189999999999996</v>
      </c>
    </row>
    <row r="31" spans="1:19" x14ac:dyDescent="0.15">
      <c r="A31" t="s">
        <v>45</v>
      </c>
      <c r="B31" t="s">
        <v>75</v>
      </c>
      <c r="C31" t="s">
        <v>124</v>
      </c>
      <c r="D31" s="87">
        <f>VLOOKUP(C31,Coordinaten_Meetronde1!$A$3:$C$71,2,FALSE)</f>
        <v>191868.799</v>
      </c>
      <c r="E31" s="87">
        <f>VLOOKUP(C31,Coordinaten_Meetronde1!$A$3:$C$71,3,FALSE)</f>
        <v>432091.67099999997</v>
      </c>
      <c r="F31" t="s">
        <v>143</v>
      </c>
      <c r="G31" s="92">
        <v>0.28110000000000002</v>
      </c>
      <c r="H31">
        <v>0.37919999999999998</v>
      </c>
      <c r="J31">
        <v>0.48920000000000002</v>
      </c>
      <c r="K31">
        <v>0.77700000000000002</v>
      </c>
      <c r="L31">
        <v>1.3073999999999999</v>
      </c>
      <c r="M31">
        <v>2.3054000000000001</v>
      </c>
      <c r="N31">
        <v>4.0166000000000004</v>
      </c>
      <c r="O31">
        <v>6.5232000000000001</v>
      </c>
      <c r="P31">
        <v>9.3473000000000006</v>
      </c>
      <c r="R31">
        <v>10.691700000000001</v>
      </c>
      <c r="S31">
        <v>12.2294</v>
      </c>
    </row>
    <row r="32" spans="1:19" x14ac:dyDescent="0.15">
      <c r="A32" t="s">
        <v>45</v>
      </c>
      <c r="B32" t="s">
        <v>76</v>
      </c>
      <c r="C32" t="s">
        <v>125</v>
      </c>
      <c r="D32" s="93">
        <v>191798.05600000001</v>
      </c>
      <c r="E32" s="93">
        <v>432064.38799999998</v>
      </c>
      <c r="F32" t="s">
        <v>143</v>
      </c>
      <c r="G32" s="92">
        <v>0.19539999999999999</v>
      </c>
      <c r="H32">
        <v>0.24879999999999999</v>
      </c>
      <c r="J32">
        <v>0.28039999999999998</v>
      </c>
      <c r="K32">
        <v>0.35449999999999998</v>
      </c>
      <c r="L32">
        <v>0.43930000000000002</v>
      </c>
      <c r="M32">
        <v>0.55910000000000004</v>
      </c>
      <c r="N32">
        <v>0.76019999999999999</v>
      </c>
      <c r="O32">
        <v>1.2285999999999999</v>
      </c>
      <c r="P32">
        <v>2.1699000000000002</v>
      </c>
      <c r="R32">
        <v>2.7597999999999998</v>
      </c>
      <c r="S32">
        <v>3.5204</v>
      </c>
    </row>
    <row r="33" spans="1:19" x14ac:dyDescent="0.15">
      <c r="A33" t="s">
        <v>45</v>
      </c>
      <c r="B33" t="s">
        <v>77</v>
      </c>
      <c r="C33" t="s">
        <v>126</v>
      </c>
      <c r="D33" s="87">
        <f>VLOOKUP(C33,Coordinaten_Meetronde1!$A$3:$C$71,2,FALSE)</f>
        <v>191992.236</v>
      </c>
      <c r="E33" s="87">
        <f>VLOOKUP(C33,Coordinaten_Meetronde1!$A$3:$C$71,3,FALSE)</f>
        <v>432074.886</v>
      </c>
      <c r="F33" t="s">
        <v>143</v>
      </c>
      <c r="G33" s="92">
        <v>0.26379999999999998</v>
      </c>
      <c r="H33">
        <v>0.29649999999999999</v>
      </c>
      <c r="J33">
        <v>0.33329999999999999</v>
      </c>
      <c r="K33">
        <v>0.39389999999999997</v>
      </c>
      <c r="L33">
        <v>0.45429999999999998</v>
      </c>
      <c r="M33">
        <v>0.52929999999999999</v>
      </c>
      <c r="N33">
        <v>0.62980000000000003</v>
      </c>
      <c r="O33">
        <v>0.77449999999999997</v>
      </c>
      <c r="P33">
        <v>1.0375000000000001</v>
      </c>
      <c r="R33">
        <v>1.2806</v>
      </c>
      <c r="S33">
        <v>1.6761999999999999</v>
      </c>
    </row>
    <row r="34" spans="1:19" x14ac:dyDescent="0.15">
      <c r="A34" t="s">
        <v>45</v>
      </c>
      <c r="B34" t="s">
        <v>78</v>
      </c>
      <c r="C34" t="s">
        <v>127</v>
      </c>
      <c r="D34" s="93">
        <v>191799.09700000001</v>
      </c>
      <c r="E34" s="93">
        <v>432092.75099999999</v>
      </c>
      <c r="F34" t="s">
        <v>143</v>
      </c>
      <c r="G34" s="92">
        <v>0.1736</v>
      </c>
      <c r="H34">
        <v>0.19139999999999999</v>
      </c>
      <c r="J34">
        <v>0.20619999999999999</v>
      </c>
      <c r="K34">
        <v>0.2392</v>
      </c>
      <c r="L34">
        <v>0.28129999999999999</v>
      </c>
      <c r="M34">
        <v>0.33260000000000001</v>
      </c>
      <c r="N34">
        <v>0.51170000000000004</v>
      </c>
      <c r="O34">
        <v>2.4518</v>
      </c>
      <c r="P34">
        <v>4.8693999999999997</v>
      </c>
      <c r="R34">
        <v>5.8285</v>
      </c>
      <c r="S34">
        <v>6.9766000000000004</v>
      </c>
    </row>
    <row r="35" spans="1:19" x14ac:dyDescent="0.15">
      <c r="A35" t="s">
        <v>45</v>
      </c>
      <c r="B35" t="s">
        <v>79</v>
      </c>
      <c r="C35" t="s">
        <v>128</v>
      </c>
      <c r="D35" s="93">
        <v>191710.647</v>
      </c>
      <c r="E35" s="93">
        <v>432064.424</v>
      </c>
      <c r="F35" t="s">
        <v>143</v>
      </c>
      <c r="G35" s="92">
        <v>0.25519999999999998</v>
      </c>
      <c r="H35">
        <v>0.29349999999999998</v>
      </c>
      <c r="J35">
        <v>0.33760000000000001</v>
      </c>
      <c r="K35">
        <v>0.4138</v>
      </c>
      <c r="L35">
        <v>0.49859999999999999</v>
      </c>
      <c r="M35">
        <v>0.62429999999999997</v>
      </c>
      <c r="N35">
        <v>0.8276</v>
      </c>
      <c r="O35">
        <v>1.2454000000000001</v>
      </c>
      <c r="P35">
        <v>1.9886999999999999</v>
      </c>
      <c r="R35">
        <v>2.4767000000000001</v>
      </c>
      <c r="S35">
        <v>3.1701999999999999</v>
      </c>
    </row>
    <row r="36" spans="1:19" x14ac:dyDescent="0.15">
      <c r="A36" t="s">
        <v>45</v>
      </c>
      <c r="B36" t="s">
        <v>80</v>
      </c>
      <c r="C36" t="s">
        <v>129</v>
      </c>
      <c r="D36" s="87">
        <f>VLOOKUP(C36,Coordinaten_Meetronde1!$A$3:$C$71,2,FALSE)</f>
        <v>191989.15599999999</v>
      </c>
      <c r="E36" s="87">
        <f>VLOOKUP(C36,Coordinaten_Meetronde1!$A$3:$C$71,3,FALSE)</f>
        <v>432048.09100000001</v>
      </c>
      <c r="F36" t="s">
        <v>143</v>
      </c>
      <c r="G36" s="92">
        <v>0.1618</v>
      </c>
      <c r="H36">
        <v>0.2082</v>
      </c>
      <c r="J36">
        <v>0.25030000000000002</v>
      </c>
      <c r="K36">
        <v>0.29449999999999998</v>
      </c>
      <c r="L36">
        <v>0.34649999999999997</v>
      </c>
      <c r="M36">
        <v>0.40870000000000001</v>
      </c>
      <c r="N36">
        <v>0.4824</v>
      </c>
      <c r="O36">
        <v>0.60699999999999998</v>
      </c>
      <c r="P36">
        <v>0.83909999999999996</v>
      </c>
      <c r="R36">
        <v>1.0992</v>
      </c>
      <c r="S36">
        <v>1.8513999999999999</v>
      </c>
    </row>
    <row r="37" spans="1:19" x14ac:dyDescent="0.15">
      <c r="A37" t="s">
        <v>45</v>
      </c>
      <c r="B37" t="s">
        <v>81</v>
      </c>
      <c r="C37" t="s">
        <v>130</v>
      </c>
      <c r="D37" s="87">
        <f>VLOOKUP(C37,Coordinaten_Meetronde1!$A$3:$C$71,2,FALSE)</f>
        <v>192059.23300000001</v>
      </c>
      <c r="E37" s="87">
        <f>VLOOKUP(C37,Coordinaten_Meetronde1!$A$3:$C$71,3,FALSE)</f>
        <v>432093.79599999997</v>
      </c>
      <c r="F37" t="s">
        <v>143</v>
      </c>
      <c r="G37" s="92">
        <v>0.1855</v>
      </c>
      <c r="H37">
        <v>0.20669999999999999</v>
      </c>
      <c r="J37">
        <v>0.23019999999999999</v>
      </c>
      <c r="K37">
        <v>0.28570000000000001</v>
      </c>
      <c r="L37">
        <v>0.35439999999999999</v>
      </c>
      <c r="M37">
        <v>0.52710000000000001</v>
      </c>
      <c r="N37">
        <v>0.92179999999999995</v>
      </c>
      <c r="O37">
        <v>2.2452000000000001</v>
      </c>
      <c r="P37">
        <v>4.1806000000000001</v>
      </c>
      <c r="R37">
        <v>5.3243999999999998</v>
      </c>
      <c r="S37">
        <v>6.7811000000000003</v>
      </c>
    </row>
    <row r="38" spans="1:19" x14ac:dyDescent="0.15">
      <c r="A38" t="s">
        <v>45</v>
      </c>
      <c r="B38" t="s">
        <v>82</v>
      </c>
      <c r="C38" t="s">
        <v>131</v>
      </c>
      <c r="D38" s="87">
        <f>VLOOKUP(C38,Coordinaten_Meetronde1!$A$3:$C$71,2,FALSE)</f>
        <v>192056.68</v>
      </c>
      <c r="E38" s="87">
        <f>VLOOKUP(C38,Coordinaten_Meetronde1!$A$3:$C$71,3,FALSE)</f>
        <v>432074.49</v>
      </c>
      <c r="F38" t="s">
        <v>143</v>
      </c>
      <c r="G38" s="92">
        <v>0.3226</v>
      </c>
      <c r="H38">
        <v>0.37630000000000002</v>
      </c>
      <c r="J38">
        <v>0.42309999999999998</v>
      </c>
      <c r="K38">
        <v>0.53820000000000001</v>
      </c>
      <c r="L38">
        <v>0.69510000000000005</v>
      </c>
      <c r="M38">
        <v>1.0043</v>
      </c>
      <c r="N38">
        <v>1.544</v>
      </c>
      <c r="O38">
        <v>2.3235000000000001</v>
      </c>
      <c r="P38">
        <v>3.5512000000000001</v>
      </c>
      <c r="R38">
        <v>4.5026999999999999</v>
      </c>
      <c r="S38">
        <v>5.7066999999999997</v>
      </c>
    </row>
    <row r="39" spans="1:19" x14ac:dyDescent="0.15">
      <c r="A39" t="s">
        <v>45</v>
      </c>
      <c r="B39" t="s">
        <v>83</v>
      </c>
      <c r="C39" t="s">
        <v>132</v>
      </c>
      <c r="D39" s="87">
        <f>VLOOKUP(C39,Coordinaten_Meetronde1!$A$3:$C$71,2,FALSE)</f>
        <v>191995.484</v>
      </c>
      <c r="E39" s="87">
        <f>VLOOKUP(C39,Coordinaten_Meetronde1!$A$3:$C$71,3,FALSE)</f>
        <v>432101.39399999997</v>
      </c>
      <c r="F39" t="s">
        <v>143</v>
      </c>
      <c r="G39" s="92">
        <v>0.2177</v>
      </c>
      <c r="H39">
        <v>0.27</v>
      </c>
      <c r="J39">
        <v>0.32269999999999999</v>
      </c>
      <c r="K39">
        <v>0.48110000000000003</v>
      </c>
      <c r="L39">
        <v>0.79879999999999995</v>
      </c>
      <c r="M39">
        <v>1.5064</v>
      </c>
      <c r="N39">
        <v>2.2829999999999999</v>
      </c>
      <c r="O39">
        <v>3.0794999999999999</v>
      </c>
      <c r="P39">
        <v>4.4683999999999999</v>
      </c>
      <c r="R39">
        <v>5.54</v>
      </c>
      <c r="S39">
        <v>6.8684000000000003</v>
      </c>
    </row>
    <row r="40" spans="1:19" x14ac:dyDescent="0.15">
      <c r="A40" t="s">
        <v>45</v>
      </c>
      <c r="B40" t="s">
        <v>84</v>
      </c>
      <c r="C40" t="s">
        <v>133</v>
      </c>
      <c r="D40" s="93">
        <v>191797.96400000001</v>
      </c>
      <c r="E40" s="93">
        <v>432071.93</v>
      </c>
      <c r="F40" t="s">
        <v>143</v>
      </c>
      <c r="G40" s="92">
        <v>0.3029</v>
      </c>
      <c r="H40">
        <v>0.35699999999999998</v>
      </c>
      <c r="J40">
        <v>0.3921</v>
      </c>
      <c r="K40">
        <v>0.47299999999999998</v>
      </c>
      <c r="L40">
        <v>0.57899999999999996</v>
      </c>
      <c r="M40">
        <v>0.71440000000000003</v>
      </c>
      <c r="N40">
        <v>0.96689999999999998</v>
      </c>
      <c r="O40">
        <v>1.4637</v>
      </c>
      <c r="P40">
        <v>2.3746999999999998</v>
      </c>
      <c r="R40">
        <v>3.0440999999999998</v>
      </c>
      <c r="S40">
        <v>4.2103000000000002</v>
      </c>
    </row>
    <row r="41" spans="1:19" x14ac:dyDescent="0.15">
      <c r="A41" t="s">
        <v>45</v>
      </c>
      <c r="B41" t="s">
        <v>85</v>
      </c>
      <c r="C41" t="s">
        <v>134</v>
      </c>
      <c r="D41" s="87">
        <f>VLOOKUP(C41,Coordinaten_Meetronde1!$A$3:$C$71,2,FALSE)</f>
        <v>192111.073</v>
      </c>
      <c r="E41" s="87">
        <f>VLOOKUP(C41,Coordinaten_Meetronde1!$A$3:$C$71,3,FALSE)</f>
        <v>432085.49099999998</v>
      </c>
      <c r="F41" t="s">
        <v>143</v>
      </c>
      <c r="G41" s="92">
        <v>0.14630000000000001</v>
      </c>
      <c r="H41">
        <v>0.1739</v>
      </c>
      <c r="J41">
        <v>0.1898</v>
      </c>
      <c r="K41">
        <v>0.2167</v>
      </c>
      <c r="L41">
        <v>0.24740000000000001</v>
      </c>
      <c r="M41">
        <v>0.27529999999999999</v>
      </c>
      <c r="N41">
        <v>0.30570000000000003</v>
      </c>
      <c r="O41">
        <v>0.33939999999999998</v>
      </c>
      <c r="P41">
        <v>0.42049999999999998</v>
      </c>
      <c r="R41">
        <v>0.48780000000000001</v>
      </c>
      <c r="S41">
        <v>0.67830000000000001</v>
      </c>
    </row>
    <row r="42" spans="1:19" x14ac:dyDescent="0.15">
      <c r="A42" t="s">
        <v>45</v>
      </c>
      <c r="B42" t="s">
        <v>86</v>
      </c>
      <c r="C42" t="s">
        <v>135</v>
      </c>
      <c r="D42" s="87">
        <f>VLOOKUP(C42,Coordinaten_Meetronde1!$A$3:$C$71,2,FALSE)</f>
        <v>192052.37599999999</v>
      </c>
      <c r="E42" s="87">
        <f>VLOOKUP(C42,Coordinaten_Meetronde1!$A$3:$C$71,3,FALSE)</f>
        <v>432043.21</v>
      </c>
      <c r="F42" t="s">
        <v>143</v>
      </c>
      <c r="G42" s="92">
        <v>0.14560000000000001</v>
      </c>
      <c r="H42">
        <v>0.17319999999999999</v>
      </c>
      <c r="J42">
        <v>0.1948</v>
      </c>
      <c r="K42">
        <v>0.2387</v>
      </c>
      <c r="L42">
        <v>0.27910000000000001</v>
      </c>
      <c r="M42">
        <v>0.32190000000000002</v>
      </c>
      <c r="N42">
        <v>0.37830000000000003</v>
      </c>
      <c r="O42">
        <v>0.46350000000000002</v>
      </c>
      <c r="P42">
        <v>0.64029999999999998</v>
      </c>
      <c r="R42">
        <v>0.83279999999999998</v>
      </c>
      <c r="S42">
        <v>1.2354000000000001</v>
      </c>
    </row>
    <row r="43" spans="1:19" x14ac:dyDescent="0.15">
      <c r="A43" t="s">
        <v>45</v>
      </c>
      <c r="B43" t="s">
        <v>87</v>
      </c>
      <c r="C43" t="s">
        <v>136</v>
      </c>
      <c r="D43" s="87">
        <f>VLOOKUP(C43,Coordinaten_Meetronde1!$A$3:$C$71,2,FALSE)</f>
        <v>191866.57500000001</v>
      </c>
      <c r="E43" s="87">
        <f>VLOOKUP(C43,Coordinaten_Meetronde1!$A$3:$C$71,3,FALSE)</f>
        <v>432041.766</v>
      </c>
      <c r="F43" t="s">
        <v>143</v>
      </c>
      <c r="G43" s="92">
        <v>0.26440000000000002</v>
      </c>
      <c r="H43">
        <v>0.31990000000000002</v>
      </c>
      <c r="J43">
        <v>0.38100000000000001</v>
      </c>
      <c r="K43">
        <v>0.52900000000000003</v>
      </c>
      <c r="L43">
        <v>0.86360000000000003</v>
      </c>
      <c r="M43">
        <v>1.5631999999999999</v>
      </c>
      <c r="N43">
        <v>2.3831000000000002</v>
      </c>
      <c r="O43">
        <v>3.2806000000000002</v>
      </c>
      <c r="P43">
        <v>4.6858000000000004</v>
      </c>
      <c r="R43">
        <v>5.7687999999999997</v>
      </c>
      <c r="S43">
        <v>7.1021000000000001</v>
      </c>
    </row>
    <row r="44" spans="1:19" x14ac:dyDescent="0.15">
      <c r="A44" t="s">
        <v>45</v>
      </c>
      <c r="B44" t="s">
        <v>88</v>
      </c>
      <c r="C44" t="s">
        <v>137</v>
      </c>
      <c r="D44" s="93">
        <v>191711.48499999999</v>
      </c>
      <c r="E44" s="93">
        <v>432092.90399999998</v>
      </c>
      <c r="F44" t="s">
        <v>143</v>
      </c>
      <c r="G44" s="92">
        <v>0.11509999999999999</v>
      </c>
      <c r="H44">
        <v>0.1366</v>
      </c>
      <c r="J44">
        <v>0.15770000000000001</v>
      </c>
      <c r="K44">
        <v>0.2014</v>
      </c>
      <c r="L44">
        <v>0.24790000000000001</v>
      </c>
      <c r="M44">
        <v>0.33210000000000001</v>
      </c>
      <c r="N44">
        <v>0.49530000000000002</v>
      </c>
      <c r="O44">
        <v>0.85570000000000002</v>
      </c>
      <c r="P44">
        <v>1.7649999999999999</v>
      </c>
      <c r="R44">
        <v>2.52</v>
      </c>
      <c r="S44">
        <v>3.6190000000000002</v>
      </c>
    </row>
    <row r="45" spans="1:19" x14ac:dyDescent="0.15">
      <c r="A45" t="s">
        <v>45</v>
      </c>
      <c r="B45" t="s">
        <v>89</v>
      </c>
      <c r="C45" t="s">
        <v>138</v>
      </c>
      <c r="D45" s="87">
        <f>VLOOKUP(C45,Coordinaten_Meetronde1!$A$3:$C$71,2,FALSE)</f>
        <v>191867.37299999999</v>
      </c>
      <c r="E45" s="87">
        <f>VLOOKUP(C45,Coordinaten_Meetronde1!$A$3:$C$71,3,FALSE)</f>
        <v>432067.89299999998</v>
      </c>
      <c r="F45" t="s">
        <v>143</v>
      </c>
      <c r="G45" s="92">
        <v>0.23930000000000001</v>
      </c>
      <c r="H45">
        <v>0.28320000000000001</v>
      </c>
      <c r="J45">
        <v>0.32879999999999998</v>
      </c>
      <c r="K45">
        <v>0.40920000000000001</v>
      </c>
      <c r="L45">
        <v>0.4955</v>
      </c>
      <c r="M45">
        <v>0.626</v>
      </c>
      <c r="N45">
        <v>0.84460000000000002</v>
      </c>
      <c r="O45">
        <v>1.3052999999999999</v>
      </c>
      <c r="P45">
        <v>2.1478000000000002</v>
      </c>
      <c r="R45">
        <v>2.6995</v>
      </c>
      <c r="S45">
        <v>3.5363000000000002</v>
      </c>
    </row>
    <row r="46" spans="1:19" x14ac:dyDescent="0.15">
      <c r="A46" t="s">
        <v>45</v>
      </c>
      <c r="B46" t="s">
        <v>90</v>
      </c>
      <c r="C46" t="s">
        <v>139</v>
      </c>
      <c r="D46" s="87">
        <f>VLOOKUP(C46,Coordinaten_Meetronde1!$A$3:$C$71,2,FALSE)</f>
        <v>192107.55100000001</v>
      </c>
      <c r="E46" s="87">
        <f>VLOOKUP(C46,Coordinaten_Meetronde1!$A$3:$C$71,3,FALSE)</f>
        <v>432056.66800000001</v>
      </c>
      <c r="F46" t="s">
        <v>143</v>
      </c>
      <c r="G46" s="92">
        <v>0.22270000000000001</v>
      </c>
      <c r="H46">
        <v>0.2631</v>
      </c>
      <c r="J46">
        <v>0.29299999999999998</v>
      </c>
      <c r="K46">
        <v>0.3619</v>
      </c>
      <c r="L46">
        <v>0.433</v>
      </c>
      <c r="M46">
        <v>0.52229999999999999</v>
      </c>
      <c r="N46">
        <v>0.65159999999999996</v>
      </c>
      <c r="O46">
        <v>0.91139999999999999</v>
      </c>
      <c r="P46">
        <v>1.6649</v>
      </c>
      <c r="R46">
        <v>2.3248000000000002</v>
      </c>
      <c r="S46">
        <v>3.2353999999999998</v>
      </c>
    </row>
    <row r="47" spans="1:19" x14ac:dyDescent="0.15">
      <c r="A47" t="s">
        <v>45</v>
      </c>
      <c r="B47" t="s">
        <v>91</v>
      </c>
      <c r="C47" t="s">
        <v>140</v>
      </c>
      <c r="D47" s="93">
        <v>191797.682</v>
      </c>
      <c r="E47" s="93">
        <v>432042.70400000003</v>
      </c>
      <c r="F47" t="s">
        <v>143</v>
      </c>
      <c r="G47" s="92">
        <v>0.38700000000000001</v>
      </c>
      <c r="H47">
        <v>0.46029999999999999</v>
      </c>
      <c r="J47">
        <v>0.5444</v>
      </c>
      <c r="K47">
        <v>0.7631</v>
      </c>
      <c r="L47">
        <v>1.1409</v>
      </c>
      <c r="M47">
        <v>1.7343</v>
      </c>
      <c r="N47">
        <v>2.5954999999999999</v>
      </c>
      <c r="O47">
        <v>3.9885999999999999</v>
      </c>
      <c r="P47">
        <v>5.7957999999999998</v>
      </c>
      <c r="R47">
        <v>6.9851000000000001</v>
      </c>
      <c r="S47">
        <v>8.6948000000000008</v>
      </c>
    </row>
    <row r="48" spans="1:19" x14ac:dyDescent="0.15">
      <c r="A48" t="s">
        <v>45</v>
      </c>
      <c r="B48" t="s">
        <v>92</v>
      </c>
      <c r="C48" t="s">
        <v>141</v>
      </c>
      <c r="D48" s="87">
        <f>VLOOKUP(C48,Coordinaten_Meetronde1!$A$3:$C$71,2,FALSE)</f>
        <v>192106.66099999999</v>
      </c>
      <c r="E48" s="87">
        <f>VLOOKUP(C48,Coordinaten_Meetronde1!$A$3:$C$71,3,FALSE)</f>
        <v>432035.04399999999</v>
      </c>
      <c r="F48" t="s">
        <v>143</v>
      </c>
      <c r="G48" s="92">
        <v>0.21659999999999999</v>
      </c>
      <c r="H48">
        <v>0.25380000000000003</v>
      </c>
      <c r="J48">
        <v>0.27610000000000001</v>
      </c>
      <c r="K48">
        <v>0.32669999999999999</v>
      </c>
      <c r="L48">
        <v>0.38719999999999999</v>
      </c>
      <c r="M48">
        <v>0.45939999999999998</v>
      </c>
      <c r="N48">
        <v>0.56410000000000005</v>
      </c>
      <c r="O48">
        <v>0.72050000000000003</v>
      </c>
      <c r="P48">
        <v>1.1253</v>
      </c>
      <c r="R48">
        <v>1.5998000000000001</v>
      </c>
      <c r="S48">
        <v>2.4243000000000001</v>
      </c>
    </row>
    <row r="49" spans="1:19" ht="12" thickBot="1" x14ac:dyDescent="0.2">
      <c r="A49" t="s">
        <v>45</v>
      </c>
      <c r="B49" t="s">
        <v>93</v>
      </c>
      <c r="C49" t="s">
        <v>142</v>
      </c>
      <c r="D49" s="87">
        <f>VLOOKUP(C49,Coordinaten_Meetronde1!$A$3:$C$71,2,FALSE)</f>
        <v>191993.25399999999</v>
      </c>
      <c r="E49" s="87">
        <f>VLOOKUP(C49,Coordinaten_Meetronde1!$A$3:$C$71,3,FALSE)</f>
        <v>432083.61900000001</v>
      </c>
      <c r="F49" t="s">
        <v>143</v>
      </c>
      <c r="G49" s="92">
        <v>0.2349</v>
      </c>
      <c r="H49">
        <v>0.26669999999999999</v>
      </c>
      <c r="J49">
        <v>0.29339999999999999</v>
      </c>
      <c r="K49">
        <v>0.35510000000000003</v>
      </c>
      <c r="L49">
        <v>0.41539999999999999</v>
      </c>
      <c r="M49">
        <v>0.4859</v>
      </c>
      <c r="N49">
        <v>0.61560000000000004</v>
      </c>
      <c r="O49">
        <v>0.89149999999999996</v>
      </c>
      <c r="P49">
        <v>1.9228000000000001</v>
      </c>
      <c r="R49">
        <v>2.7122000000000002</v>
      </c>
      <c r="S49">
        <v>3.9340000000000002</v>
      </c>
    </row>
    <row r="50" spans="1:19" ht="12.75" x14ac:dyDescent="0.2">
      <c r="C50" s="46" t="s">
        <v>425</v>
      </c>
      <c r="D50" s="87">
        <f>VLOOKUP(C50,Coordinaten_Meetronde1!$A$3:$C$71,2,FALSE)</f>
        <v>178186.08</v>
      </c>
      <c r="E50" s="87">
        <f>VLOOKUP(C50,Coordinaten_Meetronde1!$A$3:$C$71,3,FALSE)</f>
        <v>433095.00300000003</v>
      </c>
      <c r="G50" s="55">
        <v>0.1539336573791901</v>
      </c>
      <c r="H50" s="55">
        <v>0.18138170795181566</v>
      </c>
      <c r="I50" s="55">
        <v>0.1836410667629032</v>
      </c>
      <c r="M50" s="55">
        <v>0.27183574921326298</v>
      </c>
      <c r="N50" s="55">
        <v>0.29809283845991763</v>
      </c>
      <c r="O50" s="55">
        <v>0.32688614576362379</v>
      </c>
      <c r="Q50" s="56">
        <v>0.42225948995541751</v>
      </c>
      <c r="S50" s="56" t="s">
        <v>96</v>
      </c>
    </row>
    <row r="51" spans="1:19" ht="12.75" x14ac:dyDescent="0.2">
      <c r="C51" s="46" t="s">
        <v>169</v>
      </c>
      <c r="D51" s="87">
        <f>VLOOKUP(C51,Coordinaten_Meetronde1!$A$3:$C$71,2,FALSE)</f>
        <v>178191.88699999999</v>
      </c>
      <c r="E51" s="87">
        <f>VLOOKUP(C51,Coordinaten_Meetronde1!$A$3:$C$71,3,FALSE)</f>
        <v>433109.527</v>
      </c>
      <c r="G51" s="64">
        <v>0.15097788460640793</v>
      </c>
      <c r="H51" s="64">
        <v>0.18047243893146642</v>
      </c>
      <c r="I51" s="64">
        <v>0.18295164955340509</v>
      </c>
      <c r="M51" s="64">
        <v>0.28366140754269775</v>
      </c>
      <c r="N51" s="64">
        <v>0.31780238468740568</v>
      </c>
      <c r="O51" s="64">
        <v>0.35753814042381582</v>
      </c>
      <c r="Q51" s="65">
        <v>0.55498722880642704</v>
      </c>
      <c r="S51" s="65" t="s">
        <v>96</v>
      </c>
    </row>
    <row r="52" spans="1:19" ht="12.75" x14ac:dyDescent="0.2">
      <c r="C52" s="70" t="s">
        <v>168</v>
      </c>
      <c r="D52" s="87">
        <f>VLOOKUP(C52,Coordinaten_Meetronde1!$A$3:$C$71,2,FALSE)</f>
        <v>178197.38500000001</v>
      </c>
      <c r="E52" s="87">
        <f>VLOOKUP(C52,Coordinaten_Meetronde1!$A$3:$C$71,3,FALSE)</f>
        <v>433122.21600000001</v>
      </c>
      <c r="G52" s="64">
        <v>0.2154171095890659</v>
      </c>
      <c r="H52" s="64">
        <v>0.25967473478461361</v>
      </c>
      <c r="I52" s="64">
        <v>0.26616680749774652</v>
      </c>
      <c r="M52" s="64">
        <v>0.5815151700731539</v>
      </c>
      <c r="N52" s="64">
        <v>0.79974708812754669</v>
      </c>
      <c r="O52" s="64">
        <v>1.3566367756568589</v>
      </c>
      <c r="Q52" s="65">
        <v>3.2209609893121756</v>
      </c>
      <c r="S52" s="65" t="s">
        <v>96</v>
      </c>
    </row>
    <row r="53" spans="1:19" ht="12.75" x14ac:dyDescent="0.2">
      <c r="C53" s="70" t="s">
        <v>147</v>
      </c>
      <c r="D53" s="87">
        <f>VLOOKUP(C53,Coordinaten_Meetronde1!$A$3:$C$71,2,FALSE)</f>
        <v>178200.77499999999</v>
      </c>
      <c r="E53" s="87">
        <f>VLOOKUP(C53,Coordinaten_Meetronde1!$A$3:$C$71,3,FALSE)</f>
        <v>433139.88099999999</v>
      </c>
      <c r="G53" s="64">
        <v>0.18016701772079463</v>
      </c>
      <c r="H53" s="64">
        <v>0.21191876792718572</v>
      </c>
      <c r="I53" s="64">
        <v>0.21891133348989245</v>
      </c>
      <c r="M53" s="64">
        <v>0.315098292146404</v>
      </c>
      <c r="N53" s="64">
        <v>0.34044697054370116</v>
      </c>
      <c r="O53" s="64">
        <v>0.38848869851144613</v>
      </c>
      <c r="Q53" s="65">
        <v>0.53437304014263387</v>
      </c>
      <c r="S53" s="65" t="s">
        <v>96</v>
      </c>
    </row>
    <row r="54" spans="1:19" ht="12.75" x14ac:dyDescent="0.2">
      <c r="C54" s="70" t="s">
        <v>167</v>
      </c>
      <c r="D54" s="87">
        <f>VLOOKUP(C54,Coordinaten_Meetronde1!$A$3:$C$71,2,FALSE)</f>
        <v>178152.04500000001</v>
      </c>
      <c r="E54" s="87">
        <f>VLOOKUP(C54,Coordinaten_Meetronde1!$A$3:$C$71,3,FALSE)</f>
        <v>433109.038</v>
      </c>
      <c r="G54" s="64">
        <v>0.14696394031726265</v>
      </c>
      <c r="H54" s="64">
        <v>0.18275626269379541</v>
      </c>
      <c r="I54" s="64">
        <v>0.18548603206721467</v>
      </c>
      <c r="M54" s="64">
        <v>0.29234126530746452</v>
      </c>
      <c r="N54" s="64">
        <v>0.32725621284296447</v>
      </c>
      <c r="O54" s="64">
        <v>0.38847586406294415</v>
      </c>
      <c r="Q54" s="65">
        <v>0.7253924091745817</v>
      </c>
      <c r="S54" s="65" t="s">
        <v>96</v>
      </c>
    </row>
    <row r="55" spans="1:19" ht="12.75" x14ac:dyDescent="0.2">
      <c r="C55" s="70" t="s">
        <v>166</v>
      </c>
      <c r="D55" s="87">
        <f>VLOOKUP(C55,Coordinaten_Meetronde1!$A$3:$C$71,2,FALSE)</f>
        <v>178159.14799999999</v>
      </c>
      <c r="E55" s="87">
        <f>VLOOKUP(C55,Coordinaten_Meetronde1!$A$3:$C$71,3,FALSE)</f>
        <v>433126.42800000001</v>
      </c>
      <c r="G55" s="64">
        <v>0.28265433570009052</v>
      </c>
      <c r="H55" s="64">
        <v>0.33229298702917465</v>
      </c>
      <c r="I55" s="64">
        <v>0.34322133838701319</v>
      </c>
      <c r="M55" s="64">
        <v>0.80775222723294826</v>
      </c>
      <c r="N55" s="64">
        <v>1.24987206542775</v>
      </c>
      <c r="O55" s="64">
        <v>2.0502219962536228</v>
      </c>
      <c r="Q55" s="65">
        <v>3.864802808580404</v>
      </c>
      <c r="S55" s="65" t="s">
        <v>96</v>
      </c>
    </row>
    <row r="56" spans="1:19" ht="12.75" x14ac:dyDescent="0.2">
      <c r="C56" s="70" t="s">
        <v>164</v>
      </c>
      <c r="D56" s="87">
        <f>VLOOKUP(C56,Coordinaten_Meetronde1!$A$3:$C$71,2,FALSE)</f>
        <v>178163.12599999999</v>
      </c>
      <c r="E56" s="87">
        <f>VLOOKUP(C56,Coordinaten_Meetronde1!$A$3:$C$71,3,FALSE)</f>
        <v>433134.908</v>
      </c>
      <c r="G56" s="64">
        <v>0.28839415121527179</v>
      </c>
      <c r="H56" s="64">
        <v>0.33530237425834153</v>
      </c>
      <c r="I56" s="64">
        <v>0.34556254568910866</v>
      </c>
      <c r="M56" s="64">
        <v>0.64751865972133815</v>
      </c>
      <c r="N56" s="64">
        <v>0.88311702653200319</v>
      </c>
      <c r="O56" s="64">
        <v>1.4703798101908965</v>
      </c>
      <c r="Q56" s="65">
        <v>3.3572472078444351</v>
      </c>
      <c r="S56" s="65" t="s">
        <v>96</v>
      </c>
    </row>
    <row r="57" spans="1:19" ht="12.75" x14ac:dyDescent="0.2">
      <c r="C57" s="70" t="s">
        <v>148</v>
      </c>
      <c r="D57" s="87">
        <f>VLOOKUP(C57,Coordinaten_Meetronde1!$A$3:$C$71,2,FALSE)</f>
        <v>178169.014</v>
      </c>
      <c r="E57" s="87">
        <f>VLOOKUP(C57,Coordinaten_Meetronde1!$A$3:$C$71,3,FALSE)</f>
        <v>433150.25599999999</v>
      </c>
      <c r="G57" s="64">
        <v>0.1279424645295687</v>
      </c>
      <c r="H57" s="64">
        <v>0.14051339730729967</v>
      </c>
      <c r="I57" s="64">
        <v>0.1431720813777731</v>
      </c>
      <c r="M57" s="64">
        <v>0.26256712625417988</v>
      </c>
      <c r="N57" s="64">
        <v>0.29733458722256756</v>
      </c>
      <c r="O57" s="64">
        <v>0.33670573319689251</v>
      </c>
      <c r="Q57" s="65">
        <v>0.48502627809438098</v>
      </c>
      <c r="S57" s="65" t="s">
        <v>96</v>
      </c>
    </row>
    <row r="58" spans="1:19" ht="12.75" x14ac:dyDescent="0.2">
      <c r="C58" s="70" t="s">
        <v>163</v>
      </c>
      <c r="D58" s="87">
        <f>VLOOKUP(C58,Coordinaten_Meetronde1!$A$3:$C$71,2,FALSE)</f>
        <v>178113.81099999999</v>
      </c>
      <c r="E58" s="87">
        <f>VLOOKUP(C58,Coordinaten_Meetronde1!$A$3:$C$71,3,FALSE)</f>
        <v>433134.99</v>
      </c>
      <c r="G58" s="64">
        <v>0.26292447214613973</v>
      </c>
      <c r="H58" s="64">
        <v>0.29527511943735785</v>
      </c>
      <c r="I58" s="64">
        <v>0.30220804575800042</v>
      </c>
      <c r="M58" s="64">
        <v>0.55522814411136012</v>
      </c>
      <c r="N58" s="64">
        <v>0.6766206719357386</v>
      </c>
      <c r="O58" s="64">
        <v>0.95166747558587184</v>
      </c>
      <c r="Q58" s="65">
        <v>2.6503008287691947</v>
      </c>
      <c r="S58" s="65" t="s">
        <v>96</v>
      </c>
    </row>
    <row r="59" spans="1:19" ht="12.75" x14ac:dyDescent="0.2">
      <c r="C59" s="70" t="s">
        <v>162</v>
      </c>
      <c r="D59" s="87">
        <f>VLOOKUP(C59,Coordinaten_Meetronde1!$A$3:$C$71,2,FALSE)</f>
        <v>178121.364</v>
      </c>
      <c r="E59" s="87">
        <f>VLOOKUP(C59,Coordinaten_Meetronde1!$A$3:$C$71,3,FALSE)</f>
        <v>433141.80099999998</v>
      </c>
      <c r="G59" s="64">
        <v>0.21543184987373876</v>
      </c>
      <c r="H59" s="64">
        <v>0.26524430809573246</v>
      </c>
      <c r="I59" s="64">
        <v>0.27232680293623068</v>
      </c>
      <c r="M59" s="64">
        <v>0.57869905729279569</v>
      </c>
      <c r="N59" s="64">
        <v>0.75068556435752931</v>
      </c>
      <c r="O59" s="64">
        <v>1.1565348714492063</v>
      </c>
      <c r="Q59" s="65">
        <v>2.5676735122743155</v>
      </c>
      <c r="S59" s="65" t="s">
        <v>96</v>
      </c>
    </row>
    <row r="60" spans="1:19" ht="12.75" x14ac:dyDescent="0.2">
      <c r="C60" s="70" t="s">
        <v>161</v>
      </c>
      <c r="D60" s="87">
        <f>VLOOKUP(C60,Coordinaten_Meetronde1!$A$3:$C$71,2,FALSE)</f>
        <v>178125.57500000001</v>
      </c>
      <c r="E60" s="87">
        <f>VLOOKUP(C60,Coordinaten_Meetronde1!$A$3:$C$71,3,FALSE)</f>
        <v>433149.53200000001</v>
      </c>
      <c r="G60" s="64">
        <v>0.22664318246364162</v>
      </c>
      <c r="H60" s="64">
        <v>0.27015246134412163</v>
      </c>
      <c r="I60" s="64">
        <v>0.2769210643026222</v>
      </c>
      <c r="M60" s="64">
        <v>0.54988692407621298</v>
      </c>
      <c r="N60" s="64">
        <v>0.68246365254261399</v>
      </c>
      <c r="O60" s="64">
        <v>0.97060673944918285</v>
      </c>
      <c r="Q60" s="65">
        <v>2.13158665394411</v>
      </c>
      <c r="S60" s="65" t="s">
        <v>96</v>
      </c>
    </row>
    <row r="61" spans="1:19" ht="12.75" x14ac:dyDescent="0.2">
      <c r="C61" s="71" t="s">
        <v>149</v>
      </c>
      <c r="D61" s="87">
        <f>VLOOKUP(C61,Coordinaten_Meetronde1!$A$3:$C$71,2,FALSE)</f>
        <v>178134.68900000001</v>
      </c>
      <c r="E61" s="87">
        <f>VLOOKUP(C61,Coordinaten_Meetronde1!$A$3:$C$71,3,FALSE)</f>
        <v>433165.95600000001</v>
      </c>
      <c r="G61" s="64">
        <v>0.14885192791220728</v>
      </c>
      <c r="H61" s="64">
        <v>0.18243477611168851</v>
      </c>
      <c r="I61" s="64">
        <v>0.18525681506159095</v>
      </c>
      <c r="M61" s="64">
        <v>0.27860034582440679</v>
      </c>
      <c r="N61" s="64">
        <v>0.30024831219564552</v>
      </c>
      <c r="O61" s="64">
        <v>0.32357838146099077</v>
      </c>
      <c r="Q61" s="65">
        <v>0.37502312749610195</v>
      </c>
      <c r="S61" s="65" t="s">
        <v>96</v>
      </c>
    </row>
    <row r="62" spans="1:19" ht="12.75" x14ac:dyDescent="0.2">
      <c r="C62" s="71" t="s">
        <v>160</v>
      </c>
      <c r="D62" s="87">
        <f>VLOOKUP(C62,Coordinaten_Meetronde1!$A$3:$C$71,2,FALSE)</f>
        <v>178013.60500000001</v>
      </c>
      <c r="E62" s="87">
        <f>VLOOKUP(C62,Coordinaten_Meetronde1!$A$3:$C$71,3,FALSE)</f>
        <v>433172.33199999999</v>
      </c>
      <c r="G62" s="64">
        <v>0.20843102999817359</v>
      </c>
      <c r="H62" s="64">
        <v>0.25941736612971233</v>
      </c>
      <c r="I62" s="64">
        <v>0.26613472671052296</v>
      </c>
      <c r="M62" s="64">
        <v>0.55234600821485647</v>
      </c>
      <c r="N62" s="64">
        <v>0.6968387859584213</v>
      </c>
      <c r="O62" s="64">
        <v>1.0213887774913009</v>
      </c>
      <c r="Q62" s="65">
        <v>2.3049367113622767</v>
      </c>
      <c r="S62" s="65" t="s">
        <v>96</v>
      </c>
    </row>
    <row r="63" spans="1:19" ht="12.75" x14ac:dyDescent="0.2">
      <c r="C63" s="71" t="s">
        <v>165</v>
      </c>
      <c r="D63" s="87">
        <f>VLOOKUP(C63,Coordinaten_Meetronde1!$A$3:$C$71,2,FALSE)</f>
        <v>178017.62700000001</v>
      </c>
      <c r="E63" s="87">
        <f>VLOOKUP(C63,Coordinaten_Meetronde1!$A$3:$C$71,3,FALSE)</f>
        <v>433186.99</v>
      </c>
      <c r="G63" s="64">
        <v>0.28631927532167234</v>
      </c>
      <c r="H63" s="64">
        <v>0.3386374643126252</v>
      </c>
      <c r="I63" s="64">
        <v>0.35019656912632363</v>
      </c>
      <c r="M63" s="64">
        <v>1.0738757279979161</v>
      </c>
      <c r="N63" s="64">
        <v>1.7414715420308708</v>
      </c>
      <c r="O63" s="64">
        <v>2.5814362046031132</v>
      </c>
      <c r="Q63" s="65">
        <v>4.2500574243667639</v>
      </c>
      <c r="S63" s="65" t="s">
        <v>96</v>
      </c>
    </row>
    <row r="64" spans="1:19" ht="12.75" x14ac:dyDescent="0.2">
      <c r="C64" s="71" t="s">
        <v>159</v>
      </c>
      <c r="D64" s="87">
        <f>VLOOKUP(C64,Coordinaten_Meetronde1!$A$3:$C$71,2,FALSE)</f>
        <v>178025.655</v>
      </c>
      <c r="E64" s="87">
        <f>VLOOKUP(C64,Coordinaten_Meetronde1!$A$3:$C$71,3,FALSE)</f>
        <v>433196.70699999999</v>
      </c>
      <c r="G64" s="64">
        <v>0.26357753015067326</v>
      </c>
      <c r="H64" s="64">
        <v>0.3063664015920407</v>
      </c>
      <c r="I64" s="64">
        <v>0.3157240651028233</v>
      </c>
      <c r="M64" s="64">
        <v>0.64128255654833444</v>
      </c>
      <c r="N64" s="64">
        <v>0.85639859269202168</v>
      </c>
      <c r="O64" s="64">
        <v>1.3014347664524897</v>
      </c>
      <c r="Q64" s="65">
        <v>2.6219147712201214</v>
      </c>
      <c r="S64" s="65" t="s">
        <v>96</v>
      </c>
    </row>
    <row r="65" spans="3:19" ht="12.75" x14ac:dyDescent="0.2">
      <c r="C65" s="70" t="s">
        <v>158</v>
      </c>
      <c r="D65" s="87">
        <f>VLOOKUP(C65,Coordinaten_Meetronde1!$A$3:$C$71,2,FALSE)</f>
        <v>177968.905</v>
      </c>
      <c r="E65" s="87">
        <f>VLOOKUP(C65,Coordinaten_Meetronde1!$A$3:$C$71,3,FALSE)</f>
        <v>433203.875</v>
      </c>
      <c r="G65" s="64">
        <v>0.27721404132559097</v>
      </c>
      <c r="H65" s="64">
        <v>0.31261457207359794</v>
      </c>
      <c r="I65" s="64">
        <v>0.32021967835077297</v>
      </c>
      <c r="M65" s="64">
        <v>0.53399409895272754</v>
      </c>
      <c r="N65" s="64">
        <v>0.62508124374244467</v>
      </c>
      <c r="O65" s="64">
        <v>0.75490578969569866</v>
      </c>
      <c r="Q65" s="65">
        <v>1.363417552387578</v>
      </c>
      <c r="S65" s="65" t="s">
        <v>96</v>
      </c>
    </row>
    <row r="66" spans="3:19" ht="12.75" x14ac:dyDescent="0.2">
      <c r="C66" s="70" t="s">
        <v>157</v>
      </c>
      <c r="D66" s="87">
        <f>VLOOKUP(C66,Coordinaten_Meetronde1!$A$3:$C$71,2,FALSE)</f>
        <v>177971.717</v>
      </c>
      <c r="E66" s="87">
        <f>VLOOKUP(C66,Coordinaten_Meetronde1!$A$3:$C$71,3,FALSE)</f>
        <v>433210.62800000003</v>
      </c>
      <c r="G66" s="64">
        <v>0.21878720469734336</v>
      </c>
      <c r="H66" s="64">
        <v>0.26946268559202313</v>
      </c>
      <c r="I66" s="64">
        <v>0.27714306296149227</v>
      </c>
      <c r="M66" s="64">
        <v>0.58209935583416883</v>
      </c>
      <c r="N66" s="64">
        <v>0.73751607680627262</v>
      </c>
      <c r="O66" s="64">
        <v>1.1435101390087106</v>
      </c>
      <c r="Q66" s="65">
        <v>2.9707013297822842</v>
      </c>
      <c r="S66" s="65" t="s">
        <v>96</v>
      </c>
    </row>
    <row r="67" spans="3:19" ht="12.75" x14ac:dyDescent="0.2">
      <c r="C67" s="70" t="s">
        <v>156</v>
      </c>
      <c r="D67" s="87">
        <f>VLOOKUP(C67,Coordinaten_Meetronde1!$A$3:$C$71,2,FALSE)</f>
        <v>177976.43700000001</v>
      </c>
      <c r="E67" s="87">
        <f>VLOOKUP(C67,Coordinaten_Meetronde1!$A$3:$C$71,3,FALSE)</f>
        <v>433219.89600000001</v>
      </c>
      <c r="G67" s="64">
        <v>0.30612446426902185</v>
      </c>
      <c r="H67" s="64">
        <v>0.36552366516417739</v>
      </c>
      <c r="I67" s="64">
        <v>0.37380649835559648</v>
      </c>
      <c r="M67" s="64">
        <v>0.85501090350048281</v>
      </c>
      <c r="N67" s="64">
        <v>1.2312964409602094</v>
      </c>
      <c r="O67" s="64">
        <v>1.9011599562985726</v>
      </c>
      <c r="Q67" s="65">
        <v>3.3111214367989974</v>
      </c>
      <c r="S67" s="65" t="s">
        <v>96</v>
      </c>
    </row>
    <row r="68" spans="3:19" ht="12.75" x14ac:dyDescent="0.2">
      <c r="C68" s="70" t="s">
        <v>151</v>
      </c>
      <c r="D68" s="87">
        <f>VLOOKUP(C68,Coordinaten_Meetronde1!$A$3:$C$71,2,FALSE)</f>
        <v>177988.50399999999</v>
      </c>
      <c r="E68" s="87">
        <f>VLOOKUP(C68,Coordinaten_Meetronde1!$A$3:$C$71,3,FALSE)</f>
        <v>433239.299</v>
      </c>
      <c r="G68" s="64">
        <v>0.18983940079129286</v>
      </c>
      <c r="H68" s="64">
        <v>0.2130173799891156</v>
      </c>
      <c r="I68" s="64">
        <v>0.21798207162208458</v>
      </c>
      <c r="M68" s="64">
        <v>0.30567970107337261</v>
      </c>
      <c r="N68" s="64">
        <v>0.32839566967454092</v>
      </c>
      <c r="O68" s="64">
        <v>0.35279972952834177</v>
      </c>
      <c r="Q68" s="65">
        <v>0.46166968625591737</v>
      </c>
      <c r="S68" s="65" t="s">
        <v>96</v>
      </c>
    </row>
    <row r="69" spans="3:19" ht="12.75" x14ac:dyDescent="0.2">
      <c r="C69" s="70" t="s">
        <v>155</v>
      </c>
      <c r="D69" s="87">
        <f>VLOOKUP(C69,Coordinaten_Meetronde1!$A$3:$C$71,2,FALSE)</f>
        <v>177922.06700000001</v>
      </c>
      <c r="E69" s="87">
        <f>VLOOKUP(C69,Coordinaten_Meetronde1!$A$3:$C$71,3,FALSE)</f>
        <v>433218.86499999999</v>
      </c>
      <c r="G69" s="64">
        <v>0.20988973350065168</v>
      </c>
      <c r="H69" s="64">
        <v>0.26354008371183962</v>
      </c>
      <c r="I69" s="64">
        <v>0.27080965694653819</v>
      </c>
      <c r="M69" s="64">
        <v>0.58175484475389783</v>
      </c>
      <c r="N69" s="64">
        <v>0.76898732144833304</v>
      </c>
      <c r="O69" s="64">
        <v>1.2381265535355919</v>
      </c>
      <c r="Q69" s="65">
        <v>2.9481283448030822</v>
      </c>
      <c r="S69" s="65" t="s">
        <v>96</v>
      </c>
    </row>
    <row r="70" spans="3:19" ht="12.75" x14ac:dyDescent="0.2">
      <c r="C70" s="70" t="s">
        <v>154</v>
      </c>
      <c r="D70" s="87">
        <f>VLOOKUP(C70,Coordinaten_Meetronde1!$A$3:$C$71,2,FALSE)</f>
        <v>177930.18299999999</v>
      </c>
      <c r="E70" s="87">
        <f>VLOOKUP(C70,Coordinaten_Meetronde1!$A$3:$C$71,3,FALSE)</f>
        <v>433232.68099999998</v>
      </c>
      <c r="G70" s="64">
        <v>0.25980296461932711</v>
      </c>
      <c r="H70" s="64">
        <v>0.29562713385553185</v>
      </c>
      <c r="I70" s="64">
        <v>0.30336420176847989</v>
      </c>
      <c r="M70" s="64">
        <v>0.53636173210572058</v>
      </c>
      <c r="N70" s="64">
        <v>0.64156372636081871</v>
      </c>
      <c r="O70" s="64">
        <v>0.82191877772011834</v>
      </c>
      <c r="Q70" s="65">
        <v>1.6178144346936034</v>
      </c>
      <c r="S70" s="65" t="s">
        <v>96</v>
      </c>
    </row>
    <row r="71" spans="3:19" ht="12.75" x14ac:dyDescent="0.2">
      <c r="C71" s="70" t="s">
        <v>153</v>
      </c>
      <c r="D71" s="87">
        <f>VLOOKUP(C71,Coordinaten_Meetronde1!$A$3:$C$71,2,FALSE)</f>
        <v>177935.92800000001</v>
      </c>
      <c r="E71" s="87">
        <f>VLOOKUP(C71,Coordinaten_Meetronde1!$A$3:$C$71,3,FALSE)</f>
        <v>433241.58199999999</v>
      </c>
      <c r="G71" s="64">
        <v>0.21032664425206604</v>
      </c>
      <c r="H71" s="64">
        <v>0.26370472743764817</v>
      </c>
      <c r="I71" s="64">
        <v>0.27161744056118636</v>
      </c>
      <c r="M71" s="64">
        <v>0.5941295789250689</v>
      </c>
      <c r="N71" s="64">
        <v>0.77095204814563001</v>
      </c>
      <c r="O71" s="64">
        <v>1.17095223859939</v>
      </c>
      <c r="Q71" s="65">
        <v>2.6889029976492203</v>
      </c>
      <c r="S71" s="65" t="s">
        <v>96</v>
      </c>
    </row>
    <row r="72" spans="3:19" ht="13.5" thickBot="1" x14ac:dyDescent="0.25">
      <c r="C72" s="72" t="s">
        <v>152</v>
      </c>
      <c r="D72" s="87">
        <f>VLOOKUP(C72,Coordinaten_Meetronde1!$A$3:$C$71,2,FALSE)</f>
        <v>177945.64499999999</v>
      </c>
      <c r="E72" s="87">
        <f>VLOOKUP(C72,Coordinaten_Meetronde1!$A$3:$C$71,3,FALSE)</f>
        <v>433258.99400000001</v>
      </c>
      <c r="G72" s="80">
        <v>0.19502300479351112</v>
      </c>
      <c r="H72" s="80">
        <v>0.21397445754590941</v>
      </c>
      <c r="I72" s="80">
        <v>0.21798025292693043</v>
      </c>
      <c r="M72" s="80">
        <v>0.31486755769474967</v>
      </c>
      <c r="N72" s="80">
        <v>0.34338195866480586</v>
      </c>
      <c r="O72" s="80">
        <v>0.41886246796945886</v>
      </c>
      <c r="Q72" s="81">
        <v>0.73942730455072803</v>
      </c>
      <c r="S72" s="81" t="s">
        <v>96</v>
      </c>
    </row>
  </sheetData>
  <conditionalFormatting sqref="C50:C64 M50:O64 Q50:Q64">
    <cfRule type="expression" dxfId="20" priority="10" stopIfTrue="1">
      <formula>AND(MOD(#REF!,44)&lt;&gt;0,#REF!=#REF!)=TRUE</formula>
    </cfRule>
    <cfRule type="expression" dxfId="19" priority="11" stopIfTrue="1">
      <formula>OR(#REF!&lt;&gt;#REF!,MOD(#REF!,44)=0)=TRUE</formula>
    </cfRule>
    <cfRule type="expression" dxfId="18" priority="12" stopIfTrue="1">
      <formula>#REF!=1</formula>
    </cfRule>
  </conditionalFormatting>
  <conditionalFormatting sqref="G50:I64">
    <cfRule type="expression" dxfId="17" priority="7" stopIfTrue="1">
      <formula>AND(MOD(#REF!,44)&lt;&gt;0,#REF!=#REF!)=TRUE</formula>
    </cfRule>
    <cfRule type="expression" dxfId="16" priority="8" stopIfTrue="1">
      <formula>OR(#REF!&lt;&gt;#REF!,MOD(#REF!,44)=0)=TRUE</formula>
    </cfRule>
    <cfRule type="expression" dxfId="15" priority="9" stopIfTrue="1">
      <formula>#REF!=1</formula>
    </cfRule>
  </conditionalFormatting>
  <conditionalFormatting sqref="S50:S64">
    <cfRule type="expression" dxfId="14" priority="1" stopIfTrue="1">
      <formula>AND(MOD(#REF!,44)&lt;&gt;0,#REF!=#REF!)=TRUE</formula>
    </cfRule>
    <cfRule type="expression" dxfId="13" priority="2" stopIfTrue="1">
      <formula>OR(#REF!&lt;&gt;#REF!,MOD(#REF!,44)=0)=TRUE</formula>
    </cfRule>
    <cfRule type="expression" dxfId="12" priority="3" stopIfTrue="1">
      <formula>#REF!=1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topLeftCell="A13" zoomScale="90" zoomScaleNormal="90" workbookViewId="0">
      <selection activeCell="N21" sqref="N21"/>
    </sheetView>
  </sheetViews>
  <sheetFormatPr defaultRowHeight="11.25" x14ac:dyDescent="0.15"/>
  <cols>
    <col min="6" max="6" width="21.75" bestFit="1" customWidth="1"/>
    <col min="17" max="17" width="22" bestFit="1" customWidth="1"/>
    <col min="18" max="18" width="23.375" bestFit="1" customWidth="1"/>
  </cols>
  <sheetData>
    <row r="1" spans="1:18" ht="12" thickBot="1" x14ac:dyDescent="0.2">
      <c r="A1" s="1" t="s">
        <v>0</v>
      </c>
      <c r="B1" s="1" t="s">
        <v>44</v>
      </c>
      <c r="C1" s="1" t="s">
        <v>1</v>
      </c>
      <c r="D1" s="1" t="s">
        <v>170</v>
      </c>
      <c r="E1" s="1" t="s">
        <v>171</v>
      </c>
      <c r="F1" s="1" t="s">
        <v>36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42</v>
      </c>
      <c r="O1" s="1" t="s">
        <v>9</v>
      </c>
      <c r="P1" s="1" t="s">
        <v>10</v>
      </c>
      <c r="Q1" s="1" t="s">
        <v>37</v>
      </c>
      <c r="R1" s="1" t="s">
        <v>38</v>
      </c>
    </row>
    <row r="2" spans="1:18" ht="12.75" x14ac:dyDescent="0.2">
      <c r="A2" t="s">
        <v>11</v>
      </c>
      <c r="C2" s="46" t="s">
        <v>12</v>
      </c>
      <c r="D2">
        <f>VLOOKUP(C2,Coordinaten_meetronde5!$A$2:$F$73,5,FALSE)</f>
        <v>192111.21</v>
      </c>
      <c r="E2">
        <f>VLOOKUP(C2,Coordinaten_meetronde5!$A$2:$F$73,6,FALSE)</f>
        <v>432085.69</v>
      </c>
      <c r="F2">
        <f>VLOOKUP(C2,Coordinaten_meetronde5!$A$2:$F$73,4,FALSE)/100</f>
        <v>1.6</v>
      </c>
      <c r="G2" s="88">
        <v>4.8202454347317225</v>
      </c>
      <c r="H2" s="55">
        <v>0.25265817896078163</v>
      </c>
      <c r="I2" s="55">
        <v>0.29453731107498887</v>
      </c>
      <c r="J2" s="55">
        <v>0.30371183019335657</v>
      </c>
      <c r="K2" s="55">
        <v>0.7925988720663526</v>
      </c>
      <c r="L2" s="55">
        <v>1.2178744336833383</v>
      </c>
      <c r="M2" s="55">
        <v>2.0122862471240333</v>
      </c>
      <c r="O2" s="56" t="s">
        <v>96</v>
      </c>
      <c r="P2" s="56" t="s">
        <v>96</v>
      </c>
      <c r="Q2" s="57">
        <v>0.50836133428931574</v>
      </c>
      <c r="R2" s="90">
        <v>2.6624586843208586</v>
      </c>
    </row>
    <row r="3" spans="1:18" ht="12.75" x14ac:dyDescent="0.2">
      <c r="A3" t="s">
        <v>11</v>
      </c>
      <c r="C3" s="46" t="s">
        <v>13</v>
      </c>
      <c r="D3">
        <f>VLOOKUP(C3,Coordinaten_meetronde5!$A$2:$F$73,5,FALSE)</f>
        <v>192108.96</v>
      </c>
      <c r="E3">
        <f>VLOOKUP(C3,Coordinaten_meetronde5!$A$2:$F$73,6,FALSE)</f>
        <v>432066.7</v>
      </c>
      <c r="F3">
        <f>VLOOKUP(C3,Coordinaten_meetronde5!$A$2:$F$73,4,FALSE)/100</f>
        <v>2.7</v>
      </c>
      <c r="G3" s="89">
        <v>2.5680152683102251</v>
      </c>
      <c r="H3" s="64">
        <v>0.22654869349358381</v>
      </c>
      <c r="I3" s="64">
        <v>0.25600292241635242</v>
      </c>
      <c r="J3" s="64">
        <v>0.25940975874796629</v>
      </c>
      <c r="K3" s="64">
        <v>0.44340012352553632</v>
      </c>
      <c r="L3" s="64">
        <v>0.58178050390725655</v>
      </c>
      <c r="M3" s="64">
        <v>0.89964092014397246</v>
      </c>
      <c r="O3" s="65">
        <v>2.3061527325936138</v>
      </c>
      <c r="P3" s="65">
        <v>3.240627243158972</v>
      </c>
      <c r="Q3" s="66">
        <v>0.36572547888374257</v>
      </c>
      <c r="R3" s="91">
        <v>1.9958184166705211</v>
      </c>
    </row>
    <row r="4" spans="1:18" ht="12.75" x14ac:dyDescent="0.2">
      <c r="A4" t="s">
        <v>11</v>
      </c>
      <c r="C4" s="70" t="s">
        <v>14</v>
      </c>
      <c r="D4">
        <f>VLOOKUP(C4,Coordinaten_meetronde5!$A$2:$F$73,5,FALSE)</f>
        <v>192107.76</v>
      </c>
      <c r="E4">
        <f>VLOOKUP(C4,Coordinaten_meetronde5!$A$2:$F$73,6,FALSE)</f>
        <v>432056.63</v>
      </c>
      <c r="F4">
        <f>VLOOKUP(C4,Coordinaten_meetronde5!$A$2:$F$73,4,FALSE)/100</f>
        <v>3.1</v>
      </c>
      <c r="G4" s="89">
        <v>3.807185324902338</v>
      </c>
      <c r="H4" s="64">
        <v>0.21754854300384138</v>
      </c>
      <c r="I4" s="64">
        <v>0.24460928644544414</v>
      </c>
      <c r="J4" s="64">
        <v>0.25034629214646714</v>
      </c>
      <c r="K4" s="64">
        <v>0.55452281120640556</v>
      </c>
      <c r="L4" s="64">
        <v>0.82824762037811006</v>
      </c>
      <c r="M4" s="64">
        <v>1.4513344522108236</v>
      </c>
      <c r="O4" s="65">
        <v>2.9895308754835774</v>
      </c>
      <c r="P4" s="65" t="s">
        <v>96</v>
      </c>
      <c r="Q4" s="66">
        <v>0.39749299223536272</v>
      </c>
      <c r="R4" s="91">
        <v>2.3078530466361293</v>
      </c>
    </row>
    <row r="5" spans="1:18" ht="12.75" x14ac:dyDescent="0.2">
      <c r="A5" t="s">
        <v>11</v>
      </c>
      <c r="C5" s="70" t="s">
        <v>15</v>
      </c>
      <c r="D5">
        <f>VLOOKUP(C5,Coordinaten_meetronde5!$A$2:$F$73,5,FALSE)</f>
        <v>192105.07</v>
      </c>
      <c r="E5">
        <f>VLOOKUP(C5,Coordinaten_meetronde5!$A$2:$F$73,6,FALSE)</f>
        <v>432033.95</v>
      </c>
      <c r="F5">
        <f>VLOOKUP(C5,Coordinaten_meetronde5!$A$2:$F$73,4,FALSE)/100</f>
        <v>4</v>
      </c>
      <c r="G5" s="89">
        <v>2.0272549726572904</v>
      </c>
      <c r="H5" s="64">
        <v>0.16454876785236838</v>
      </c>
      <c r="I5" s="64">
        <v>0.18748266653631171</v>
      </c>
      <c r="J5" s="64">
        <v>0.19012968437534333</v>
      </c>
      <c r="K5" s="64">
        <v>0.29649741776970046</v>
      </c>
      <c r="L5" s="64">
        <v>0.33358230787334386</v>
      </c>
      <c r="M5" s="64">
        <v>0.39714259461647994</v>
      </c>
      <c r="O5" s="65">
        <v>0.62327900409741055</v>
      </c>
      <c r="P5" s="65">
        <v>0.9748422883428457</v>
      </c>
      <c r="Q5" s="66">
        <v>0.29136605986557013</v>
      </c>
      <c r="R5" s="91">
        <v>1.8536438174041552</v>
      </c>
    </row>
    <row r="6" spans="1:18" ht="12.75" x14ac:dyDescent="0.2">
      <c r="A6" t="s">
        <v>11</v>
      </c>
      <c r="C6" s="70" t="s">
        <v>16</v>
      </c>
      <c r="D6">
        <f>VLOOKUP(C6,Coordinaten_meetronde5!$A$2:$F$73,5,FALSE)</f>
        <v>192059.16</v>
      </c>
      <c r="E6">
        <f>VLOOKUP(C6,Coordinaten_meetronde5!$A$2:$F$73,6,FALSE)</f>
        <v>432093.86</v>
      </c>
      <c r="F6">
        <f>VLOOKUP(C6,Coordinaten_meetronde5!$A$2:$F$73,4,FALSE)/100</f>
        <v>1.5</v>
      </c>
      <c r="G6" s="89">
        <v>5.7176651508806566</v>
      </c>
      <c r="H6" s="64">
        <v>0.26205082840700417</v>
      </c>
      <c r="I6" s="64">
        <v>0.31351744533311687</v>
      </c>
      <c r="J6" s="64">
        <v>0.3249652681293313</v>
      </c>
      <c r="K6" s="64">
        <v>0.94264549073083137</v>
      </c>
      <c r="L6" s="64">
        <v>1.4983188893421346</v>
      </c>
      <c r="M6" s="64">
        <v>2.4832387343091189</v>
      </c>
      <c r="O6" s="65" t="s">
        <v>96</v>
      </c>
      <c r="P6" s="65" t="s">
        <v>96</v>
      </c>
      <c r="Q6" s="66">
        <v>0.52258942060662605</v>
      </c>
      <c r="R6" s="91">
        <v>2.844894977955013</v>
      </c>
    </row>
    <row r="7" spans="1:18" ht="12.75" x14ac:dyDescent="0.2">
      <c r="A7" t="s">
        <v>11</v>
      </c>
      <c r="C7" s="70" t="s">
        <v>17</v>
      </c>
      <c r="D7">
        <f>VLOOKUP(C7,Coordinaten_meetronde5!$A$2:$F$73,5,FALSE)</f>
        <v>192056.69</v>
      </c>
      <c r="E7">
        <f>VLOOKUP(C7,Coordinaten_meetronde5!$A$2:$F$73,6,FALSE)</f>
        <v>432074.45</v>
      </c>
      <c r="F7">
        <f>VLOOKUP(C7,Coordinaten_meetronde5!$A$2:$F$73,4,FALSE)/100</f>
        <v>2.6</v>
      </c>
      <c r="G7" s="89">
        <v>2.8571238580068909</v>
      </c>
      <c r="H7" s="64">
        <v>0.21290537382913077</v>
      </c>
      <c r="I7" s="64">
        <v>0.24824186828260211</v>
      </c>
      <c r="J7" s="64">
        <v>0.25299844088743201</v>
      </c>
      <c r="K7" s="64">
        <v>0.46169875557014006</v>
      </c>
      <c r="L7" s="64">
        <v>0.60829702306508548</v>
      </c>
      <c r="M7" s="64">
        <v>0.91136537897779013</v>
      </c>
      <c r="O7" s="65">
        <v>2.1484192102932576</v>
      </c>
      <c r="P7" s="65">
        <v>3.0947415130039317</v>
      </c>
      <c r="Q7" s="66">
        <v>0.38654302044988792</v>
      </c>
      <c r="R7" s="91">
        <v>2.2362288268269443</v>
      </c>
    </row>
    <row r="8" spans="1:18" ht="12.75" x14ac:dyDescent="0.2">
      <c r="A8" t="s">
        <v>11</v>
      </c>
      <c r="C8" s="70" t="s">
        <v>18</v>
      </c>
      <c r="D8">
        <f>VLOOKUP(C8,Coordinaten_meetronde5!$A$2:$F$73,5,FALSE)</f>
        <v>192055.53</v>
      </c>
      <c r="E8">
        <f>VLOOKUP(C8,Coordinaten_meetronde5!$A$2:$F$73,6,FALSE)</f>
        <v>432065.32</v>
      </c>
      <c r="F8">
        <f>VLOOKUP(C8,Coordinaten_meetronde5!$A$2:$F$73,4,FALSE)/100</f>
        <v>3.1</v>
      </c>
      <c r="G8" s="89">
        <v>3.374380209826918</v>
      </c>
      <c r="H8" s="64">
        <v>0.20973242771533918</v>
      </c>
      <c r="I8" s="64">
        <v>0.23870221566498356</v>
      </c>
      <c r="J8" s="64">
        <v>0.24495968983199295</v>
      </c>
      <c r="K8" s="64">
        <v>0.48861384979297667</v>
      </c>
      <c r="L8" s="64">
        <v>0.70771695344159513</v>
      </c>
      <c r="M8" s="64">
        <v>1.2630428737324939</v>
      </c>
      <c r="O8" s="65">
        <v>2.8649915330293396</v>
      </c>
      <c r="P8" s="65">
        <v>3.7736635175515225</v>
      </c>
      <c r="Q8" s="66">
        <v>0.36584087634007423</v>
      </c>
      <c r="R8" s="91">
        <v>2.230028334153487</v>
      </c>
    </row>
    <row r="9" spans="1:18" ht="12.75" x14ac:dyDescent="0.2">
      <c r="A9" t="s">
        <v>11</v>
      </c>
      <c r="C9" s="70" t="s">
        <v>19</v>
      </c>
      <c r="D9">
        <f>VLOOKUP(C9,Coordinaten_meetronde5!$A$2:$F$73,5,FALSE)</f>
        <v>192052.42</v>
      </c>
      <c r="E9">
        <f>VLOOKUP(C9,Coordinaten_meetronde5!$A$2:$F$73,6,FALSE)</f>
        <v>432040.87</v>
      </c>
      <c r="F9">
        <f>VLOOKUP(C9,Coordinaten_meetronde5!$A$2:$F$73,4,FALSE)/100</f>
        <v>3.9</v>
      </c>
      <c r="G9" s="89">
        <v>2.5815752140576933</v>
      </c>
      <c r="H9" s="64">
        <v>0.12803765166420289</v>
      </c>
      <c r="I9" s="64">
        <v>0.16271786065689484</v>
      </c>
      <c r="J9" s="64">
        <v>0.1707083367018872</v>
      </c>
      <c r="K9" s="64">
        <v>0.28961214070824137</v>
      </c>
      <c r="L9" s="64">
        <v>0.33053882800245893</v>
      </c>
      <c r="M9" s="64">
        <v>0.40847912506857981</v>
      </c>
      <c r="O9" s="65">
        <v>0.82628170893031938</v>
      </c>
      <c r="P9" s="65">
        <v>1.6553520014678191</v>
      </c>
      <c r="Q9" s="66">
        <v>0.28634014832927074</v>
      </c>
      <c r="R9" s="91">
        <v>1.9392675644357438</v>
      </c>
    </row>
    <row r="10" spans="1:18" ht="12.75" x14ac:dyDescent="0.2">
      <c r="A10" t="s">
        <v>11</v>
      </c>
      <c r="C10" s="70" t="s">
        <v>20</v>
      </c>
      <c r="D10">
        <f>VLOOKUP(C10,Coordinaten_meetronde5!$A$2:$F$73,5,FALSE)</f>
        <v>191995.57</v>
      </c>
      <c r="E10">
        <f>VLOOKUP(C10,Coordinaten_meetronde5!$A$2:$F$73,6,FALSE)</f>
        <v>432101.39</v>
      </c>
      <c r="F10">
        <f>VLOOKUP(C10,Coordinaten_meetronde5!$A$2:$F$73,4,FALSE)/100</f>
        <v>1.5</v>
      </c>
      <c r="G10" s="89">
        <v>5.0532227130278455</v>
      </c>
      <c r="H10" s="64">
        <v>0.24284663331831072</v>
      </c>
      <c r="I10" s="64">
        <v>0.29744997110913551</v>
      </c>
      <c r="J10" s="64">
        <v>0.30924152095145629</v>
      </c>
      <c r="K10" s="64">
        <v>0.8239583322308196</v>
      </c>
      <c r="L10" s="64">
        <v>1.2271581232664324</v>
      </c>
      <c r="M10" s="64">
        <v>2.1343299607085049</v>
      </c>
      <c r="O10" s="65" t="s">
        <v>96</v>
      </c>
      <c r="P10" s="65" t="s">
        <v>96</v>
      </c>
      <c r="Q10" s="66">
        <v>0.50581008822270446</v>
      </c>
      <c r="R10" s="91">
        <v>2.9253829321228668</v>
      </c>
    </row>
    <row r="11" spans="1:18" ht="12.75" x14ac:dyDescent="0.2">
      <c r="A11" t="s">
        <v>11</v>
      </c>
      <c r="C11" s="70" t="s">
        <v>21</v>
      </c>
      <c r="D11">
        <f>VLOOKUP(C11,Coordinaten_meetronde5!$A$2:$F$73,5,FALSE)</f>
        <v>191993.03</v>
      </c>
      <c r="E11">
        <f>VLOOKUP(C11,Coordinaten_meetronde5!$A$2:$F$73,6,FALSE)</f>
        <v>432083.58</v>
      </c>
      <c r="F11">
        <f>VLOOKUP(C11,Coordinaten_meetronde5!$A$2:$F$73,4,FALSE)/100</f>
        <v>2.7</v>
      </c>
      <c r="G11" s="89">
        <v>2.9961949623710957</v>
      </c>
      <c r="H11" s="64">
        <v>0.2186222510943473</v>
      </c>
      <c r="I11" s="64">
        <v>0.25477274789169158</v>
      </c>
      <c r="J11" s="64">
        <v>0.2590023733284037</v>
      </c>
      <c r="K11" s="64">
        <v>0.49027864241061597</v>
      </c>
      <c r="L11" s="64">
        <v>0.65503488739111215</v>
      </c>
      <c r="M11" s="64">
        <v>0.99554928067854298</v>
      </c>
      <c r="O11" s="65">
        <v>2.2422647963652071</v>
      </c>
      <c r="P11" s="65">
        <v>3.1068133256358035</v>
      </c>
      <c r="Q11" s="66">
        <v>0.40595621648177588</v>
      </c>
      <c r="R11" s="91">
        <v>2.3000379425712554</v>
      </c>
    </row>
    <row r="12" spans="1:18" ht="12.75" x14ac:dyDescent="0.2">
      <c r="A12" t="s">
        <v>11</v>
      </c>
      <c r="C12" s="70" t="s">
        <v>22</v>
      </c>
      <c r="D12">
        <f>VLOOKUP(C12,Coordinaten_meetronde5!$A$2:$F$73,5,FALSE)</f>
        <v>191991.8</v>
      </c>
      <c r="E12">
        <f>VLOOKUP(C12,Coordinaten_meetronde5!$A$2:$F$73,6,FALSE)</f>
        <v>432075.03</v>
      </c>
      <c r="F12">
        <f>VLOOKUP(C12,Coordinaten_meetronde5!$A$2:$F$73,4,FALSE)/100</f>
        <v>3.1</v>
      </c>
      <c r="G12" s="89">
        <v>3.4968685477288752</v>
      </c>
      <c r="H12" s="64">
        <v>0.20923072571718007</v>
      </c>
      <c r="I12" s="64">
        <v>0.23970090639362432</v>
      </c>
      <c r="J12" s="64">
        <v>0.24630800080655849</v>
      </c>
      <c r="K12" s="64">
        <v>0.50897433068384801</v>
      </c>
      <c r="L12" s="64">
        <v>0.73165234397889412</v>
      </c>
      <c r="M12" s="64">
        <v>1.2844399007431644</v>
      </c>
      <c r="O12" s="65">
        <v>2.797157816696052</v>
      </c>
      <c r="P12" s="65">
        <v>3.7465044858656955</v>
      </c>
      <c r="Q12" s="66">
        <v>0.38488395132167652</v>
      </c>
      <c r="R12" s="91">
        <v>2.339102168060343</v>
      </c>
    </row>
    <row r="13" spans="1:18" ht="12.75" x14ac:dyDescent="0.2">
      <c r="A13" t="s">
        <v>11</v>
      </c>
      <c r="C13" s="71" t="s">
        <v>23</v>
      </c>
      <c r="D13">
        <f>VLOOKUP(C13,Coordinaten_meetronde5!$A$2:$F$73,5,FALSE)</f>
        <v>191988.2</v>
      </c>
      <c r="E13">
        <f>VLOOKUP(C13,Coordinaten_meetronde5!$A$2:$F$73,6,FALSE)</f>
        <v>432049.8</v>
      </c>
      <c r="F13">
        <f>VLOOKUP(C13,Coordinaten_meetronde5!$A$2:$F$73,4,FALSE)/100</f>
        <v>4.0999999999999996</v>
      </c>
      <c r="G13" s="89">
        <v>2.6016243391725307</v>
      </c>
      <c r="H13" s="64">
        <v>0.12547479417316168</v>
      </c>
      <c r="I13" s="64">
        <v>0.15276027861847066</v>
      </c>
      <c r="J13" s="64">
        <v>0.158891707372942</v>
      </c>
      <c r="K13" s="64">
        <v>0.28320764400121673</v>
      </c>
      <c r="L13" s="64">
        <v>0.32643827847356105</v>
      </c>
      <c r="M13" s="64">
        <v>0.40551427180010724</v>
      </c>
      <c r="O13" s="65">
        <v>0.89695315930748154</v>
      </c>
      <c r="P13" s="65">
        <v>1.870702586586136</v>
      </c>
      <c r="Q13" s="66">
        <v>0.27742622176443593</v>
      </c>
      <c r="R13" s="91">
        <v>2.0470619264493775</v>
      </c>
    </row>
    <row r="14" spans="1:18" ht="12.75" x14ac:dyDescent="0.2">
      <c r="A14" t="s">
        <v>11</v>
      </c>
      <c r="C14" s="71" t="s">
        <v>24</v>
      </c>
      <c r="D14">
        <f>VLOOKUP(C14,Coordinaten_meetronde5!$A$2:$F$73,5,FALSE)</f>
        <v>191868.14</v>
      </c>
      <c r="E14">
        <f>VLOOKUP(C14,Coordinaten_meetronde5!$A$2:$F$73,6,FALSE)</f>
        <v>432090.37</v>
      </c>
      <c r="F14">
        <f>VLOOKUP(C14,Coordinaten_meetronde5!$A$2:$F$73,4,FALSE)/100</f>
        <v>1.7</v>
      </c>
      <c r="G14" s="89">
        <v>5.6843921702473175</v>
      </c>
      <c r="H14" s="64">
        <v>0.17477053994092398</v>
      </c>
      <c r="I14" s="64">
        <v>0.20843873853149064</v>
      </c>
      <c r="J14" s="64">
        <v>0.21522274800939148</v>
      </c>
      <c r="K14" s="64">
        <v>0.59809848137446309</v>
      </c>
      <c r="L14" s="64">
        <v>0.99346428883008442</v>
      </c>
      <c r="M14" s="64">
        <v>2.0012463387724297</v>
      </c>
      <c r="O14" s="65" t="s">
        <v>96</v>
      </c>
      <c r="P14" s="65" t="s">
        <v>96</v>
      </c>
      <c r="Q14" s="66">
        <v>0.36559340561929876</v>
      </c>
      <c r="R14" s="91">
        <v>2.8841575596219613</v>
      </c>
    </row>
    <row r="15" spans="1:18" ht="12.75" x14ac:dyDescent="0.2">
      <c r="A15" t="s">
        <v>11</v>
      </c>
      <c r="C15" s="71" t="s">
        <v>25</v>
      </c>
      <c r="D15">
        <f>VLOOKUP(C15,Coordinaten_meetronde5!$A$2:$F$73,5,FALSE)</f>
        <v>191867.81</v>
      </c>
      <c r="E15">
        <f>VLOOKUP(C15,Coordinaten_meetronde5!$A$2:$F$73,6,FALSE)</f>
        <v>432067.35</v>
      </c>
      <c r="F15">
        <f>VLOOKUP(C15,Coordinaten_meetronde5!$A$2:$F$73,4,FALSE)/100</f>
        <v>2</v>
      </c>
      <c r="G15" s="89">
        <v>3.6220033479230986</v>
      </c>
      <c r="H15" s="64">
        <v>0.21138699608109893</v>
      </c>
      <c r="I15" s="64">
        <v>0.25310743932462443</v>
      </c>
      <c r="J15" s="64">
        <v>0.25826673582194676</v>
      </c>
      <c r="K15" s="64">
        <v>0.53400632520602465</v>
      </c>
      <c r="L15" s="64">
        <v>0.76564440751314722</v>
      </c>
      <c r="M15" s="64">
        <v>1.4086350766606479</v>
      </c>
      <c r="O15" s="65">
        <v>3.0569260485531045</v>
      </c>
      <c r="P15" s="65">
        <v>3.8916512244285033</v>
      </c>
      <c r="Q15" s="66">
        <v>0.40473514852805015</v>
      </c>
      <c r="R15" s="91">
        <v>2.3835431113164032</v>
      </c>
    </row>
    <row r="16" spans="1:18" ht="12.75" x14ac:dyDescent="0.2">
      <c r="A16" t="s">
        <v>11</v>
      </c>
      <c r="C16" s="71" t="s">
        <v>26</v>
      </c>
      <c r="D16">
        <f>VLOOKUP(C16,Coordinaten_meetronde5!$A$2:$F$73,5,FALSE)</f>
        <v>191867.7</v>
      </c>
      <c r="E16">
        <f>VLOOKUP(C16,Coordinaten_meetronde5!$A$2:$F$73,6,FALSE)</f>
        <v>432059.96</v>
      </c>
      <c r="F16">
        <f>VLOOKUP(C16,Coordinaten_meetronde5!$A$2:$F$73,4,FALSE)/100</f>
        <v>2.5499999999999998</v>
      </c>
      <c r="G16" s="89">
        <v>3.8730831681425895</v>
      </c>
      <c r="H16" s="64">
        <v>0.27165073635610337</v>
      </c>
      <c r="I16" s="64">
        <v>0.32562896389502638</v>
      </c>
      <c r="J16" s="64">
        <v>0.33764899042558882</v>
      </c>
      <c r="K16" s="64">
        <v>0.73417718845789448</v>
      </c>
      <c r="L16" s="64">
        <v>1.0521258945943641</v>
      </c>
      <c r="M16" s="64">
        <v>1.6367295319308921</v>
      </c>
      <c r="O16" s="65">
        <v>2.8428533860930099</v>
      </c>
      <c r="P16" s="65">
        <v>3.5878830009543341</v>
      </c>
      <c r="Q16" s="66">
        <v>0.54157698205017046</v>
      </c>
      <c r="R16" s="91">
        <v>2.5412786208469123</v>
      </c>
    </row>
    <row r="17" spans="1:18" ht="12.75" x14ac:dyDescent="0.2">
      <c r="A17" t="s">
        <v>11</v>
      </c>
      <c r="C17" s="71" t="s">
        <v>27</v>
      </c>
      <c r="D17">
        <f>VLOOKUP(C17,Coordinaten_meetronde5!$A$2:$F$73,5,FALSE)</f>
        <v>191867.41</v>
      </c>
      <c r="E17">
        <f>VLOOKUP(C17,Coordinaten_meetronde5!$A$2:$F$73,6,FALSE)</f>
        <v>432040.13</v>
      </c>
      <c r="F17">
        <f>VLOOKUP(C17,Coordinaten_meetronde5!$A$2:$F$73,4,FALSE)/100</f>
        <v>4.0999999999999996</v>
      </c>
      <c r="G17" s="89">
        <v>2.17189178357311</v>
      </c>
      <c r="H17" s="64">
        <v>0.303444622552481</v>
      </c>
      <c r="I17" s="64">
        <v>0.35572847697815424</v>
      </c>
      <c r="J17" s="64">
        <v>0.36017095323257342</v>
      </c>
      <c r="K17" s="64">
        <v>0.5631804755362444</v>
      </c>
      <c r="L17" s="64">
        <v>0.6590488824911771</v>
      </c>
      <c r="M17" s="64">
        <v>0.88248921148626902</v>
      </c>
      <c r="O17" s="65">
        <v>2.464231152521704</v>
      </c>
      <c r="P17" s="65" t="s">
        <v>96</v>
      </c>
      <c r="Q17" s="66">
        <v>0.49135388101947314</v>
      </c>
      <c r="R17" s="91">
        <v>1.9289020137434967</v>
      </c>
    </row>
    <row r="18" spans="1:18" ht="12.75" x14ac:dyDescent="0.2">
      <c r="A18" t="s">
        <v>11</v>
      </c>
      <c r="C18" s="70" t="s">
        <v>28</v>
      </c>
      <c r="D18">
        <f>VLOOKUP(C18,Coordinaten_meetronde5!$A$2:$F$73,5,FALSE)</f>
        <v>191798.38</v>
      </c>
      <c r="E18">
        <f>VLOOKUP(C18,Coordinaten_meetronde5!$A$2:$F$73,6,FALSE)</f>
        <v>432092.76</v>
      </c>
      <c r="F18">
        <f>VLOOKUP(C18,Coordinaten_meetronde5!$A$2:$F$73,4,FALSE)/100</f>
        <v>1.7</v>
      </c>
      <c r="G18" s="89">
        <v>5.3428286824582409</v>
      </c>
      <c r="H18" s="64">
        <v>0.16108914418177384</v>
      </c>
      <c r="I18" s="64">
        <v>0.19932402861527773</v>
      </c>
      <c r="J18" s="64">
        <v>0.20564489744374834</v>
      </c>
      <c r="K18" s="64">
        <v>0.53019438920508022</v>
      </c>
      <c r="L18" s="64">
        <v>0.8606716999670323</v>
      </c>
      <c r="M18" s="64">
        <v>1.7686796069016308</v>
      </c>
      <c r="O18" s="65" t="s">
        <v>96</v>
      </c>
      <c r="P18" s="65" t="s">
        <v>96</v>
      </c>
      <c r="Q18" s="66">
        <v>0.3485476753080588</v>
      </c>
      <c r="R18" s="91">
        <v>2.9397612323014863</v>
      </c>
    </row>
    <row r="19" spans="1:18" ht="12.75" x14ac:dyDescent="0.2">
      <c r="A19" t="s">
        <v>11</v>
      </c>
      <c r="C19" s="70" t="s">
        <v>29</v>
      </c>
      <c r="D19">
        <f>VLOOKUP(C19,Coordinaten_meetronde5!$A$2:$F$73,5,FALSE)</f>
        <v>191798.38</v>
      </c>
      <c r="E19">
        <f>VLOOKUP(C19,Coordinaten_meetronde5!$A$2:$F$73,6,FALSE)</f>
        <v>432072.12</v>
      </c>
      <c r="F19">
        <f>VLOOKUP(C19,Coordinaten_meetronde5!$A$2:$F$73,4,FALSE)/100</f>
        <v>1.9</v>
      </c>
      <c r="G19" s="89">
        <v>4.0310591090091643</v>
      </c>
      <c r="H19" s="64">
        <v>0.21229587722827178</v>
      </c>
      <c r="I19" s="64">
        <v>0.25348404103780686</v>
      </c>
      <c r="J19" s="64">
        <v>0.2586224536717438</v>
      </c>
      <c r="K19" s="64">
        <v>0.55678383599589731</v>
      </c>
      <c r="L19" s="64">
        <v>0.85577722970611614</v>
      </c>
      <c r="M19" s="64">
        <v>1.5929020656677875</v>
      </c>
      <c r="O19" s="65">
        <v>3.1472955623337868</v>
      </c>
      <c r="P19" s="65">
        <v>3.9636400021932054</v>
      </c>
      <c r="Q19" s="66">
        <v>0.4015778761210817</v>
      </c>
      <c r="R19" s="91">
        <v>2.3867819301729774</v>
      </c>
    </row>
    <row r="20" spans="1:18" ht="12.75" x14ac:dyDescent="0.2">
      <c r="A20" t="s">
        <v>11</v>
      </c>
      <c r="C20" s="70" t="s">
        <v>30</v>
      </c>
      <c r="D20">
        <f>VLOOKUP(C20,Coordinaten_meetronde5!$A$2:$F$73,5,FALSE)</f>
        <v>191798.39</v>
      </c>
      <c r="E20">
        <f>VLOOKUP(C20,Coordinaten_meetronde5!$A$2:$F$73,6,FALSE)</f>
        <v>432064.19</v>
      </c>
      <c r="F20">
        <f>VLOOKUP(C20,Coordinaten_meetronde5!$A$2:$F$73,4,FALSE)/100</f>
        <v>2.5</v>
      </c>
      <c r="G20" s="89">
        <v>3.8774988567930824</v>
      </c>
      <c r="H20" s="64">
        <v>0.26590863469783294</v>
      </c>
      <c r="I20" s="64">
        <v>0.31766447971823109</v>
      </c>
      <c r="J20" s="64">
        <v>0.32916670429453099</v>
      </c>
      <c r="K20" s="64">
        <v>0.72502615569584583</v>
      </c>
      <c r="L20" s="64">
        <v>1.0310604270522565</v>
      </c>
      <c r="M20" s="64">
        <v>1.5989702539699726</v>
      </c>
      <c r="O20" s="65">
        <v>2.7876095982287525</v>
      </c>
      <c r="P20" s="65">
        <v>3.4971935247850858</v>
      </c>
      <c r="Q20" s="66">
        <v>0.54147273408347252</v>
      </c>
      <c r="R20" s="91">
        <v>2.5698451668402833</v>
      </c>
    </row>
    <row r="21" spans="1:18" ht="12.75" x14ac:dyDescent="0.2">
      <c r="A21" t="s">
        <v>11</v>
      </c>
      <c r="C21" s="70" t="s">
        <v>31</v>
      </c>
      <c r="D21">
        <f>VLOOKUP(C21,Coordinaten_meetronde5!$A$2:$F$73,5,FALSE)</f>
        <v>191798.38</v>
      </c>
      <c r="E21">
        <f>VLOOKUP(C21,Coordinaten_meetronde5!$A$2:$F$73,6,FALSE)</f>
        <v>432043.02</v>
      </c>
      <c r="F21">
        <f>VLOOKUP(C21,Coordinaten_meetronde5!$A$2:$F$73,4,FALSE)/100</f>
        <v>4</v>
      </c>
      <c r="G21" s="89">
        <v>2.0201982394617608</v>
      </c>
      <c r="H21" s="64">
        <v>0.29886308983623427</v>
      </c>
      <c r="I21" s="64">
        <v>0.34933939750068105</v>
      </c>
      <c r="J21" s="64">
        <v>0.35695612052858239</v>
      </c>
      <c r="K21" s="64">
        <v>0.52895676849381634</v>
      </c>
      <c r="L21" s="64">
        <v>0.60376268792726251</v>
      </c>
      <c r="M21" s="64">
        <v>0.6891477811525808</v>
      </c>
      <c r="O21" s="65">
        <v>1.2303454418626729</v>
      </c>
      <c r="P21" s="65">
        <v>2.187473538056167</v>
      </c>
      <c r="Q21" s="66">
        <v>0.49436995067606676</v>
      </c>
      <c r="R21" s="91">
        <v>1.9073819057555612</v>
      </c>
    </row>
    <row r="22" spans="1:18" ht="12.75" x14ac:dyDescent="0.2">
      <c r="A22" t="s">
        <v>11</v>
      </c>
      <c r="C22" s="70" t="s">
        <v>32</v>
      </c>
      <c r="D22">
        <f>VLOOKUP(C22,Coordinaten_meetronde5!$A$2:$F$73,5,FALSE)</f>
        <v>191711.08</v>
      </c>
      <c r="E22">
        <f>VLOOKUP(C22,Coordinaten_meetronde5!$A$2:$F$73,6,FALSE)</f>
        <v>432092.76</v>
      </c>
      <c r="F22">
        <f>VLOOKUP(C22,Coordinaten_meetronde5!$A$2:$F$73,4,FALSE)/100</f>
        <v>1.8</v>
      </c>
      <c r="G22" s="89">
        <v>4.6616266895330414</v>
      </c>
      <c r="H22" s="64">
        <v>0.17349142632788495</v>
      </c>
      <c r="I22" s="64">
        <v>0.20344333090742012</v>
      </c>
      <c r="J22" s="64">
        <v>0.20909951895354897</v>
      </c>
      <c r="K22" s="64">
        <v>0.52168109839125576</v>
      </c>
      <c r="L22" s="64">
        <v>0.80875226337522377</v>
      </c>
      <c r="M22" s="64">
        <v>1.4833109847738468</v>
      </c>
      <c r="O22" s="65">
        <v>3.7103740083023937</v>
      </c>
      <c r="P22" s="65" t="s">
        <v>96</v>
      </c>
      <c r="Q22" s="66">
        <v>0.35889101313431659</v>
      </c>
      <c r="R22" s="91">
        <v>2.8211376824880774</v>
      </c>
    </row>
    <row r="23" spans="1:18" ht="12.75" x14ac:dyDescent="0.2">
      <c r="A23" t="s">
        <v>11</v>
      </c>
      <c r="C23" s="70" t="s">
        <v>33</v>
      </c>
      <c r="D23">
        <f>VLOOKUP(C23,Coordinaten_meetronde5!$A$2:$F$73,5,FALSE)</f>
        <v>191710.92</v>
      </c>
      <c r="E23">
        <f>VLOOKUP(C23,Coordinaten_meetronde5!$A$2:$F$73,6,FALSE)</f>
        <v>432072.12</v>
      </c>
      <c r="F23">
        <f>VLOOKUP(C23,Coordinaten_meetronde5!$A$2:$F$73,4,FALSE)/100</f>
        <v>1.9</v>
      </c>
      <c r="G23" s="89">
        <v>3.8846072475805089</v>
      </c>
      <c r="H23" s="64">
        <v>0.20515540858918357</v>
      </c>
      <c r="I23" s="64">
        <v>0.24391869922131104</v>
      </c>
      <c r="J23" s="64">
        <v>0.25146931350544449</v>
      </c>
      <c r="K23" s="64">
        <v>0.53672208106522645</v>
      </c>
      <c r="L23" s="64">
        <v>0.79694818708588311</v>
      </c>
      <c r="M23" s="64">
        <v>1.4731853326981439</v>
      </c>
      <c r="O23" s="65">
        <v>3.1013074073034033</v>
      </c>
      <c r="P23" s="65">
        <v>3.9964427301323777</v>
      </c>
      <c r="Q23" s="66">
        <v>0.39731793822829459</v>
      </c>
      <c r="R23" s="91">
        <v>2.4167804849227617</v>
      </c>
    </row>
    <row r="24" spans="1:18" ht="12.75" x14ac:dyDescent="0.2">
      <c r="A24" t="s">
        <v>11</v>
      </c>
      <c r="C24" s="70" t="s">
        <v>34</v>
      </c>
      <c r="D24">
        <f>VLOOKUP(C24,Coordinaten_meetronde5!$A$2:$F$73,5,FALSE)</f>
        <v>191710.86</v>
      </c>
      <c r="E24">
        <f>VLOOKUP(C24,Coordinaten_meetronde5!$A$2:$F$73,6,FALSE)</f>
        <v>432064.71</v>
      </c>
      <c r="F24">
        <f>VLOOKUP(C24,Coordinaten_meetronde5!$A$2:$F$73,4,FALSE)/100</f>
        <v>2.6</v>
      </c>
      <c r="G24" s="89">
        <v>3.4329176980984188</v>
      </c>
      <c r="H24" s="64">
        <v>0.26051971644461364</v>
      </c>
      <c r="I24" s="64">
        <v>0.30683544545476965</v>
      </c>
      <c r="J24" s="64">
        <v>0.31704325182549614</v>
      </c>
      <c r="K24" s="64">
        <v>0.66000995673624296</v>
      </c>
      <c r="L24" s="64">
        <v>0.89434274528629587</v>
      </c>
      <c r="M24" s="64">
        <v>1.3506031620644499</v>
      </c>
      <c r="O24" s="65">
        <v>2.5495421934093976</v>
      </c>
      <c r="P24" s="65">
        <v>3.3412924358565954</v>
      </c>
      <c r="Q24" s="66">
        <v>0.52734757031495949</v>
      </c>
      <c r="R24" s="91">
        <v>2.4804458703990084</v>
      </c>
    </row>
    <row r="25" spans="1:18" ht="12.75" x14ac:dyDescent="0.2">
      <c r="A25" t="s">
        <v>11</v>
      </c>
      <c r="C25" s="70" t="s">
        <v>35</v>
      </c>
      <c r="D25">
        <f>VLOOKUP(C25,Coordinaten_meetronde5!$A$2:$F$73,5,FALSE)</f>
        <v>191710.68</v>
      </c>
      <c r="E25">
        <f>VLOOKUP(C25,Coordinaten_meetronde5!$A$2:$F$73,6,FALSE)</f>
        <v>432041.96</v>
      </c>
      <c r="F25">
        <f>VLOOKUP(C25,Coordinaten_meetronde5!$A$2:$F$73,4,FALSE)/100</f>
        <v>4.0999999999999996</v>
      </c>
      <c r="G25" s="89">
        <v>2.1772572639552616</v>
      </c>
      <c r="H25" s="64">
        <v>0.29332193873768198</v>
      </c>
      <c r="I25" s="64">
        <v>0.34291552947269571</v>
      </c>
      <c r="J25" s="64">
        <v>0.35379824522713477</v>
      </c>
      <c r="K25" s="64">
        <v>0.54588545779324094</v>
      </c>
      <c r="L25" s="64">
        <v>0.6386373217940583</v>
      </c>
      <c r="M25" s="64">
        <v>0.80281358277527171</v>
      </c>
      <c r="O25" s="65">
        <v>1.728326248533046</v>
      </c>
      <c r="P25" s="65">
        <v>3.0453906901417325</v>
      </c>
      <c r="Q25" s="66">
        <v>0.49244277686597882</v>
      </c>
      <c r="R25" s="91">
        <v>1.9679788560652782</v>
      </c>
    </row>
    <row r="26" spans="1:18" ht="12.75" x14ac:dyDescent="0.2">
      <c r="A26" t="s">
        <v>11</v>
      </c>
      <c r="C26" s="70" t="s">
        <v>407</v>
      </c>
      <c r="D26">
        <f>VLOOKUP(C26,Coordinaten_meetronde5!$A$2:$F$73,5,FALSE)</f>
        <v>178185.99</v>
      </c>
      <c r="E26">
        <f>VLOOKUP(C26,Coordinaten_meetronde5!$A$2:$F$73,6,FALSE)</f>
        <v>433095.07</v>
      </c>
      <c r="F26">
        <f>VLOOKUP(C26,Coordinaten_meetronde5!$A$2:$F$73,4,FALSE)/100</f>
        <v>2.7</v>
      </c>
      <c r="G26" s="89">
        <v>2.567004493698998</v>
      </c>
      <c r="H26" s="64">
        <v>0.14344200284427908</v>
      </c>
      <c r="I26" s="64">
        <v>0.18370705579997637</v>
      </c>
      <c r="J26" s="64">
        <v>0.18715857249555132</v>
      </c>
      <c r="K26" s="64">
        <v>0.31784025883420552</v>
      </c>
      <c r="L26" s="64">
        <v>0.36821626588644885</v>
      </c>
      <c r="M26" s="64">
        <v>0.46947204122045672</v>
      </c>
      <c r="O26" s="65">
        <v>1.0398716054873611</v>
      </c>
      <c r="P26" s="65">
        <v>2.1199790108274419</v>
      </c>
      <c r="Q26" s="66">
        <v>0.30504433370100215</v>
      </c>
      <c r="R26" s="91">
        <v>2.0340242728024882</v>
      </c>
    </row>
    <row r="27" spans="1:18" ht="12.75" x14ac:dyDescent="0.2">
      <c r="A27" t="s">
        <v>11</v>
      </c>
      <c r="C27" s="70" t="s">
        <v>408</v>
      </c>
      <c r="D27">
        <f>VLOOKUP(C27,Coordinaten_meetronde5!$A$2:$F$73,5,FALSE)</f>
        <v>178192.13</v>
      </c>
      <c r="E27">
        <f>VLOOKUP(C27,Coordinaten_meetronde5!$A$2:$F$73,6,FALSE)</f>
        <v>433109.53</v>
      </c>
      <c r="F27">
        <f>VLOOKUP(C27,Coordinaten_meetronde5!$A$2:$F$73,4,FALSE)/100</f>
        <v>3.1</v>
      </c>
      <c r="G27" s="89">
        <v>3.5519764399712503</v>
      </c>
      <c r="H27" s="64">
        <v>0.22762355230876502</v>
      </c>
      <c r="I27" s="64">
        <v>0.26366266416015566</v>
      </c>
      <c r="J27" s="64">
        <v>0.26885706323357028</v>
      </c>
      <c r="K27" s="64">
        <v>0.55943096608165888</v>
      </c>
      <c r="L27" s="64">
        <v>0.80851349498329683</v>
      </c>
      <c r="M27" s="64">
        <v>1.4340821596138149</v>
      </c>
      <c r="O27" s="65">
        <v>3.2834742574531548</v>
      </c>
      <c r="P27" s="65" t="s">
        <v>96</v>
      </c>
      <c r="Q27" s="66">
        <v>0.4187112002005895</v>
      </c>
      <c r="R27" s="91">
        <v>2.3146572219780235</v>
      </c>
    </row>
    <row r="28" spans="1:18" ht="12.75" x14ac:dyDescent="0.2">
      <c r="A28" t="s">
        <v>11</v>
      </c>
      <c r="C28" s="70" t="s">
        <v>409</v>
      </c>
      <c r="D28">
        <f>VLOOKUP(C28,Coordinaten_meetronde5!$A$2:$F$73,5,FALSE)</f>
        <v>178197.25</v>
      </c>
      <c r="E28">
        <f>VLOOKUP(C28,Coordinaten_meetronde5!$A$2:$F$73,6,FALSE)</f>
        <v>433121.57</v>
      </c>
      <c r="F28">
        <f>VLOOKUP(C28,Coordinaten_meetronde5!$A$2:$F$73,4,FALSE)/100</f>
        <v>3.2</v>
      </c>
      <c r="G28" s="89">
        <v>3.9143276594473742</v>
      </c>
      <c r="H28" s="64">
        <v>0.1975339124893358</v>
      </c>
      <c r="I28" s="64">
        <v>0.24204910169919669</v>
      </c>
      <c r="J28" s="64">
        <v>0.25123093360535353</v>
      </c>
      <c r="K28" s="64">
        <v>0.55287703830400492</v>
      </c>
      <c r="L28" s="64">
        <v>0.77321245733586419</v>
      </c>
      <c r="M28" s="64">
        <v>1.4006399647322318</v>
      </c>
      <c r="O28" s="65">
        <v>3.3180266827950571</v>
      </c>
      <c r="P28" s="65" t="s">
        <v>96</v>
      </c>
      <c r="Q28" s="66">
        <v>0.41909613260279149</v>
      </c>
      <c r="R28" s="91">
        <v>2.5842657697455005</v>
      </c>
    </row>
    <row r="29" spans="1:18" ht="12.75" x14ac:dyDescent="0.2">
      <c r="A29" t="s">
        <v>11</v>
      </c>
      <c r="C29" s="70" t="s">
        <v>410</v>
      </c>
      <c r="D29">
        <f>VLOOKUP(C29,Coordinaten_meetronde5!$A$2:$F$73,5,FALSE)</f>
        <v>178203.1</v>
      </c>
      <c r="E29">
        <f>VLOOKUP(C29,Coordinaten_meetronde5!$A$2:$F$73,6,FALSE)</f>
        <v>433135.35999999999</v>
      </c>
      <c r="F29">
        <f>VLOOKUP(C29,Coordinaten_meetronde5!$A$2:$F$73,4,FALSE)/100</f>
        <v>4.7</v>
      </c>
      <c r="G29" s="89">
        <v>1.5304994739941948</v>
      </c>
      <c r="H29" s="64">
        <v>0.21678541393716538</v>
      </c>
      <c r="I29" s="64">
        <v>0.24504428630945627</v>
      </c>
      <c r="J29" s="64">
        <v>0.25029322516126995</v>
      </c>
      <c r="K29" s="64">
        <v>0.31120161733314916</v>
      </c>
      <c r="L29" s="64">
        <v>0.33178996200044542</v>
      </c>
      <c r="M29" s="64">
        <v>0.35374038164592403</v>
      </c>
      <c r="O29" s="65">
        <v>0.46992202999359339</v>
      </c>
      <c r="P29" s="65">
        <v>0.62102678974986292</v>
      </c>
      <c r="Q29" s="66">
        <v>0.30789551696029016</v>
      </c>
      <c r="R29" s="91">
        <v>1.5058434181405229</v>
      </c>
    </row>
    <row r="30" spans="1:18" ht="12.75" x14ac:dyDescent="0.2">
      <c r="A30" t="s">
        <v>11</v>
      </c>
      <c r="C30" s="70" t="s">
        <v>411</v>
      </c>
      <c r="D30">
        <f>VLOOKUP(C30,Coordinaten_meetronde5!$A$2:$F$73,5,FALSE)</f>
        <v>178150.91</v>
      </c>
      <c r="E30">
        <f>VLOOKUP(C30,Coordinaten_meetronde5!$A$2:$F$73,6,FALSE)</f>
        <v>433108.34</v>
      </c>
      <c r="F30">
        <f>VLOOKUP(C30,Coordinaten_meetronde5!$A$2:$F$73,4,FALSE)/100</f>
        <v>3.3</v>
      </c>
      <c r="G30" s="89">
        <v>3.2595559205651607</v>
      </c>
      <c r="H30" s="64">
        <v>0.15724972170165291</v>
      </c>
      <c r="I30" s="64">
        <v>0.19570556001851203</v>
      </c>
      <c r="J30" s="64">
        <v>0.20134845805032858</v>
      </c>
      <c r="K30" s="64">
        <v>0.41890312045804645</v>
      </c>
      <c r="L30" s="64">
        <v>0.51256426137984656</v>
      </c>
      <c r="M30" s="64">
        <v>0.67573908897893309</v>
      </c>
      <c r="O30" s="65">
        <v>1.3654888625190198</v>
      </c>
      <c r="P30" s="65">
        <v>2.3350181304443112</v>
      </c>
      <c r="Q30" s="66">
        <v>0.38709500609912295</v>
      </c>
      <c r="R30" s="91">
        <v>2.5542943162206213</v>
      </c>
    </row>
    <row r="31" spans="1:18" ht="12.75" x14ac:dyDescent="0.2">
      <c r="A31" t="s">
        <v>11</v>
      </c>
      <c r="C31" s="70" t="s">
        <v>412</v>
      </c>
      <c r="D31">
        <f>VLOOKUP(C31,Coordinaten_meetronde5!$A$2:$F$73,5,FALSE)</f>
        <v>178158.91</v>
      </c>
      <c r="E31">
        <f>VLOOKUP(C31,Coordinaten_meetronde5!$A$2:$F$73,6,FALSE)</f>
        <v>433125.93</v>
      </c>
      <c r="F31">
        <f>VLOOKUP(C31,Coordinaten_meetronde5!$A$2:$F$73,4,FALSE)/100</f>
        <v>3.2</v>
      </c>
      <c r="G31" s="89">
        <v>2.5346938659043068</v>
      </c>
      <c r="H31" s="64">
        <v>0.25260082254589805</v>
      </c>
      <c r="I31" s="64">
        <v>0.28075238609572867</v>
      </c>
      <c r="J31" s="64">
        <v>0.28674852663926365</v>
      </c>
      <c r="K31" s="64">
        <v>0.5150792788755657</v>
      </c>
      <c r="L31" s="64">
        <v>0.64026575542947006</v>
      </c>
      <c r="M31" s="64">
        <v>0.87370931973405119</v>
      </c>
      <c r="O31" s="65">
        <v>1.9577296656342935</v>
      </c>
      <c r="P31" s="65">
        <v>2.9480630410438762</v>
      </c>
      <c r="Q31" s="66">
        <v>0.45444456157082774</v>
      </c>
      <c r="R31" s="91">
        <v>2.1748852019331197</v>
      </c>
    </row>
    <row r="32" spans="1:18" ht="12.75" x14ac:dyDescent="0.2">
      <c r="A32" t="s">
        <v>11</v>
      </c>
      <c r="C32" s="70" t="s">
        <v>413</v>
      </c>
      <c r="D32">
        <f>VLOOKUP(C32,Coordinaten_meetronde5!$A$2:$F$73,5,FALSE)</f>
        <v>178163.19</v>
      </c>
      <c r="E32">
        <f>VLOOKUP(C32,Coordinaten_meetronde5!$A$2:$F$73,6,FALSE)</f>
        <v>433135.34</v>
      </c>
      <c r="F32">
        <f>VLOOKUP(C32,Coordinaten_meetronde5!$A$2:$F$73,4,FALSE)/100</f>
        <v>3.3</v>
      </c>
      <c r="G32" s="89">
        <v>3.9922356943542554</v>
      </c>
      <c r="H32" s="64">
        <v>0.22443700847680442</v>
      </c>
      <c r="I32" s="64">
        <v>0.26732272678900881</v>
      </c>
      <c r="J32" s="64">
        <v>0.27424254038929763</v>
      </c>
      <c r="K32" s="64">
        <v>0.61388500700925475</v>
      </c>
      <c r="L32" s="64">
        <v>0.89600543637518726</v>
      </c>
      <c r="M32" s="64">
        <v>1.6306855308849644</v>
      </c>
      <c r="O32" s="65">
        <v>3.5125327987181203</v>
      </c>
      <c r="P32" s="65" t="s">
        <v>96</v>
      </c>
      <c r="Q32" s="66">
        <v>0.44393569416228179</v>
      </c>
      <c r="R32" s="91">
        <v>2.5348804092755253</v>
      </c>
    </row>
    <row r="33" spans="1:18" ht="12.75" x14ac:dyDescent="0.2">
      <c r="A33" t="s">
        <v>11</v>
      </c>
      <c r="C33" s="70" t="s">
        <v>414</v>
      </c>
      <c r="D33">
        <f>VLOOKUP(C33,Coordinaten_meetronde5!$A$2:$F$73,5,FALSE)</f>
        <v>178169.62</v>
      </c>
      <c r="E33">
        <f>VLOOKUP(C33,Coordinaten_meetronde5!$A$2:$F$73,6,FALSE)</f>
        <v>433149.48</v>
      </c>
      <c r="F33">
        <f>VLOOKUP(C33,Coordinaten_meetronde5!$A$2:$F$73,4,FALSE)/100</f>
        <v>5.9</v>
      </c>
      <c r="G33" s="89">
        <v>3.3534273714848561</v>
      </c>
      <c r="H33" s="64">
        <v>0.21731946989229306</v>
      </c>
      <c r="I33" s="64">
        <v>0.26159051346808987</v>
      </c>
      <c r="J33" s="64">
        <v>0.26768681919640225</v>
      </c>
      <c r="K33" s="64">
        <v>0.55274455210405526</v>
      </c>
      <c r="L33" s="64">
        <v>0.7287650586933947</v>
      </c>
      <c r="M33" s="64">
        <v>1.1725374402711153</v>
      </c>
      <c r="O33" s="65">
        <v>2.8339039418032335</v>
      </c>
      <c r="P33" s="65" t="s">
        <v>96</v>
      </c>
      <c r="Q33" s="66">
        <v>0.4450536610336146</v>
      </c>
      <c r="R33" s="91">
        <v>2.4632469345825956</v>
      </c>
    </row>
    <row r="34" spans="1:18" ht="12.75" x14ac:dyDescent="0.2">
      <c r="A34" t="s">
        <v>11</v>
      </c>
      <c r="C34" s="70" t="s">
        <v>415</v>
      </c>
      <c r="D34">
        <f>VLOOKUP(C34,Coordinaten_meetronde5!$A$2:$F$73,5,FALSE)</f>
        <v>178113.46</v>
      </c>
      <c r="E34">
        <f>VLOOKUP(C34,Coordinaten_meetronde5!$A$2:$F$73,6,FALSE)</f>
        <v>433126.37</v>
      </c>
      <c r="F34">
        <f>VLOOKUP(C34,Coordinaten_meetronde5!$A$2:$F$73,4,FALSE)/100</f>
        <v>3.3</v>
      </c>
      <c r="G34" s="89">
        <v>2.7292442318104304</v>
      </c>
      <c r="H34" s="64">
        <v>0.28329141953747267</v>
      </c>
      <c r="I34" s="64">
        <v>0.33521934333724368</v>
      </c>
      <c r="J34" s="64">
        <v>0.34669549712387976</v>
      </c>
      <c r="K34" s="64">
        <v>0.63040768848790618</v>
      </c>
      <c r="L34" s="64">
        <v>0.77317147269403597</v>
      </c>
      <c r="M34" s="64">
        <v>1.0267796919387224</v>
      </c>
      <c r="O34" s="65">
        <v>2.2014387377257907</v>
      </c>
      <c r="P34" s="65">
        <v>3.5400898830711016</v>
      </c>
      <c r="Q34" s="66">
        <v>0.5465170612556659</v>
      </c>
      <c r="R34" s="91">
        <v>2.2982686798452381</v>
      </c>
    </row>
    <row r="35" spans="1:18" ht="12.75" x14ac:dyDescent="0.2">
      <c r="A35" t="s">
        <v>11</v>
      </c>
      <c r="C35" s="70" t="s">
        <v>375</v>
      </c>
      <c r="D35">
        <f>VLOOKUP(C35,Coordinaten_meetronde5!$A$2:$F$73,5,FALSE)</f>
        <v>178121.14</v>
      </c>
      <c r="E35">
        <f>VLOOKUP(C35,Coordinaten_meetronde5!$A$2:$F$73,6,FALSE)</f>
        <v>433142.36</v>
      </c>
      <c r="F35">
        <f>VLOOKUP(C35,Coordinaten_meetronde5!$A$2:$F$73,4,FALSE)/100</f>
        <v>3.25</v>
      </c>
      <c r="G35" s="89">
        <v>2.7039270676351785</v>
      </c>
      <c r="H35" s="64">
        <v>0.21621053949804445</v>
      </c>
      <c r="I35" s="64">
        <v>0.25346850992690118</v>
      </c>
      <c r="J35" s="64">
        <v>0.25804903339770124</v>
      </c>
      <c r="K35" s="64">
        <v>0.46869274026007607</v>
      </c>
      <c r="L35" s="64">
        <v>0.58461753005676731</v>
      </c>
      <c r="M35" s="64">
        <v>0.78075492641829014</v>
      </c>
      <c r="O35" s="65">
        <v>1.6604635178761575</v>
      </c>
      <c r="P35" s="65">
        <v>2.575163605711996</v>
      </c>
      <c r="Q35" s="66">
        <v>0.42030367905630972</v>
      </c>
      <c r="R35" s="91">
        <v>2.3063618653579061</v>
      </c>
    </row>
    <row r="36" spans="1:18" ht="12.75" x14ac:dyDescent="0.2">
      <c r="A36" t="s">
        <v>11</v>
      </c>
      <c r="C36" s="70" t="s">
        <v>376</v>
      </c>
      <c r="D36">
        <f>VLOOKUP(C36,Coordinaten_meetronde5!$A$2:$F$73,5,FALSE)</f>
        <v>178124.93</v>
      </c>
      <c r="E36">
        <f>VLOOKUP(C36,Coordinaten_meetronde5!$A$2:$F$73,6,FALSE)</f>
        <v>433150.25</v>
      </c>
      <c r="F36">
        <f>VLOOKUP(C36,Coordinaten_meetronde5!$A$2:$F$73,4,FALSE)/100</f>
        <v>3.3</v>
      </c>
      <c r="G36" s="89">
        <v>3.2508875938238706</v>
      </c>
      <c r="H36" s="64">
        <v>0.21226097103465882</v>
      </c>
      <c r="I36" s="64">
        <v>0.25364711751789903</v>
      </c>
      <c r="J36" s="64">
        <v>0.25960813354415163</v>
      </c>
      <c r="K36" s="64">
        <v>0.54118243230374607</v>
      </c>
      <c r="L36" s="64">
        <v>0.69003655738958036</v>
      </c>
      <c r="M36" s="64">
        <v>1.0035463286897643</v>
      </c>
      <c r="O36" s="65">
        <v>2.2621471356346459</v>
      </c>
      <c r="P36" s="65">
        <v>3.2452724552393359</v>
      </c>
      <c r="Q36" s="66">
        <v>0.45241328741034742</v>
      </c>
      <c r="R36" s="91">
        <v>2.5720786580289299</v>
      </c>
    </row>
    <row r="37" spans="1:18" ht="12.75" x14ac:dyDescent="0.2">
      <c r="A37" t="s">
        <v>11</v>
      </c>
      <c r="C37" s="70" t="s">
        <v>377</v>
      </c>
      <c r="D37">
        <f>VLOOKUP(C37,Coordinaten_meetronde5!$A$2:$F$73,5,FALSE)</f>
        <v>178132.48000000001</v>
      </c>
      <c r="E37">
        <f>VLOOKUP(C37,Coordinaten_meetronde5!$A$2:$F$73,6,FALSE)</f>
        <v>433165.98</v>
      </c>
      <c r="F37">
        <f>VLOOKUP(C37,Coordinaten_meetronde5!$A$2:$F$73,4,FALSE)/100</f>
        <v>6.4</v>
      </c>
      <c r="G37" s="89">
        <v>3.1032317425792413</v>
      </c>
      <c r="H37" s="64">
        <v>0.21558348026605731</v>
      </c>
      <c r="I37" s="64">
        <v>0.25898898496927902</v>
      </c>
      <c r="J37" s="64">
        <v>0.26501354010787886</v>
      </c>
      <c r="K37" s="64">
        <v>0.528348660658294</v>
      </c>
      <c r="L37" s="64">
        <v>0.66900549913733454</v>
      </c>
      <c r="M37" s="64">
        <v>0.95733364763363848</v>
      </c>
      <c r="O37" s="65">
        <v>2.1316612707078995</v>
      </c>
      <c r="P37" s="65">
        <v>3.1348034688624598</v>
      </c>
      <c r="Q37" s="66">
        <v>0.45368163618815482</v>
      </c>
      <c r="R37" s="91">
        <v>2.5014785825464605</v>
      </c>
    </row>
    <row r="38" spans="1:18" ht="12.75" x14ac:dyDescent="0.2">
      <c r="A38" t="s">
        <v>11</v>
      </c>
      <c r="C38" s="70" t="s">
        <v>378</v>
      </c>
      <c r="D38">
        <f>VLOOKUP(C38,Coordinaten_meetronde5!$A$2:$F$73,5,FALSE)</f>
        <v>178011.5</v>
      </c>
      <c r="E38">
        <f>VLOOKUP(C38,Coordinaten_meetronde5!$A$2:$F$73,6,FALSE)</f>
        <v>433173.05</v>
      </c>
      <c r="F38">
        <f>VLOOKUP(C38,Coordinaten_meetronde5!$A$2:$F$73,4,FALSE)/100</f>
        <v>3.2</v>
      </c>
      <c r="G38" s="89">
        <v>3.6604300799535734</v>
      </c>
      <c r="H38" s="64">
        <v>0.29798512743513084</v>
      </c>
      <c r="I38" s="64">
        <v>0.34791691242954698</v>
      </c>
      <c r="J38" s="64">
        <v>0.35749433556161292</v>
      </c>
      <c r="K38" s="64">
        <v>0.74991370824053116</v>
      </c>
      <c r="L38" s="64">
        <v>1.0907537238423517</v>
      </c>
      <c r="M38" s="64">
        <v>1.9236637448380656</v>
      </c>
      <c r="O38" s="65" t="s">
        <v>96</v>
      </c>
      <c r="P38" s="65" t="s">
        <v>96</v>
      </c>
      <c r="Q38" s="66">
        <v>0.53223327325648573</v>
      </c>
      <c r="R38" s="91">
        <v>2.2601424187817591</v>
      </c>
    </row>
    <row r="39" spans="1:18" ht="12.75" x14ac:dyDescent="0.2">
      <c r="A39" t="s">
        <v>11</v>
      </c>
      <c r="C39" s="70" t="s">
        <v>379</v>
      </c>
      <c r="D39">
        <f>VLOOKUP(C39,Coordinaten_meetronde5!$A$2:$F$73,5,FALSE)</f>
        <v>178019.89</v>
      </c>
      <c r="E39">
        <f>VLOOKUP(C39,Coordinaten_meetronde5!$A$2:$F$73,6,FALSE)</f>
        <v>433187.79</v>
      </c>
      <c r="F39">
        <f>VLOOKUP(C39,Coordinaten_meetronde5!$A$2:$F$73,4,FALSE)/100</f>
        <v>3.9</v>
      </c>
      <c r="G39" s="89">
        <v>3.520775910827894</v>
      </c>
      <c r="H39" s="64">
        <v>0.23483706721124437</v>
      </c>
      <c r="I39" s="64">
        <v>0.28288558218113113</v>
      </c>
      <c r="J39" s="64">
        <v>0.29165485574306471</v>
      </c>
      <c r="K39" s="64">
        <v>0.6196876600350617</v>
      </c>
      <c r="L39" s="64">
        <v>0.82680868920682027</v>
      </c>
      <c r="M39" s="64">
        <v>1.2694629441472873</v>
      </c>
      <c r="O39" s="65">
        <v>2.6578266369562646</v>
      </c>
      <c r="P39" s="65">
        <v>3.5396957618518434</v>
      </c>
      <c r="Q39" s="66">
        <v>0.49085069964005473</v>
      </c>
      <c r="R39" s="91">
        <v>2.690471240908014</v>
      </c>
    </row>
    <row r="40" spans="1:18" ht="12.75" x14ac:dyDescent="0.2">
      <c r="A40" t="s">
        <v>11</v>
      </c>
      <c r="C40" s="70" t="s">
        <v>380</v>
      </c>
      <c r="D40">
        <f>VLOOKUP(C40,Coordinaten_meetronde5!$A$2:$F$73,5,FALSE)</f>
        <v>178025.32</v>
      </c>
      <c r="E40">
        <f>VLOOKUP(C40,Coordinaten_meetronde5!$A$2:$F$73,6,FALSE)</f>
        <v>433197.31</v>
      </c>
      <c r="F40">
        <f>VLOOKUP(C40,Coordinaten_meetronde5!$A$2:$F$73,4,FALSE)/100</f>
        <v>4.4000000000000004</v>
      </c>
      <c r="G40" s="89">
        <v>3.630666231440935</v>
      </c>
      <c r="H40" s="64">
        <v>0.19900963273004901</v>
      </c>
      <c r="I40" s="64">
        <v>0.24185535880378509</v>
      </c>
      <c r="J40" s="64">
        <v>0.25090385594924053</v>
      </c>
      <c r="K40" s="64">
        <v>0.54027442776572232</v>
      </c>
      <c r="L40" s="64">
        <v>0.72253755328445157</v>
      </c>
      <c r="M40" s="64">
        <v>1.2066246191428194</v>
      </c>
      <c r="O40" s="65">
        <v>2.7127243674291628</v>
      </c>
      <c r="P40" s="65">
        <v>3.7396525152120894</v>
      </c>
      <c r="Q40" s="66">
        <v>0.42755547252185766</v>
      </c>
      <c r="R40" s="91">
        <v>2.6587832850616246</v>
      </c>
    </row>
    <row r="41" spans="1:18" ht="12.75" x14ac:dyDescent="0.2">
      <c r="A41" t="s">
        <v>11</v>
      </c>
      <c r="C41" s="70" t="s">
        <v>381</v>
      </c>
      <c r="D41">
        <f>VLOOKUP(C41,Coordinaten_meetronde5!$A$2:$F$73,5,FALSE)</f>
        <v>178034.73</v>
      </c>
      <c r="E41">
        <f>VLOOKUP(C41,Coordinaten_meetronde5!$A$2:$F$73,6,FALSE)</f>
        <v>433213.82</v>
      </c>
      <c r="F41">
        <f>VLOOKUP(C41,Coordinaten_meetronde5!$A$2:$F$73,4,FALSE)/100</f>
        <v>5.9</v>
      </c>
      <c r="G41" s="89">
        <v>3.369061547443009</v>
      </c>
      <c r="H41" s="64">
        <v>0.19937901183768023</v>
      </c>
      <c r="I41" s="64">
        <v>0.24773027723404867</v>
      </c>
      <c r="J41" s="64">
        <v>0.254171086706797</v>
      </c>
      <c r="K41" s="64">
        <v>0.50497610767386159</v>
      </c>
      <c r="L41" s="64">
        <v>0.67172016214951291</v>
      </c>
      <c r="M41" s="64">
        <v>1.06887955034654</v>
      </c>
      <c r="O41" s="65">
        <v>2.6115091625154694</v>
      </c>
      <c r="P41" s="65">
        <v>3.6801340366973099</v>
      </c>
      <c r="Q41" s="66">
        <v>0.41702939932662125</v>
      </c>
      <c r="R41" s="91">
        <v>2.5542450833411925</v>
      </c>
    </row>
    <row r="42" spans="1:18" ht="12.75" x14ac:dyDescent="0.2">
      <c r="A42" t="s">
        <v>11</v>
      </c>
      <c r="C42" s="70" t="s">
        <v>382</v>
      </c>
      <c r="D42">
        <f>VLOOKUP(C42,Coordinaten_meetronde5!$A$2:$F$73,5,FALSE)</f>
        <v>177962.72</v>
      </c>
      <c r="E42">
        <f>VLOOKUP(C42,Coordinaten_meetronde5!$A$2:$F$73,6,FALSE)</f>
        <v>433196.92</v>
      </c>
      <c r="F42">
        <f>VLOOKUP(C42,Coordinaten_meetronde5!$A$2:$F$73,4,FALSE)/100</f>
        <v>3.3</v>
      </c>
      <c r="G42" s="89">
        <v>2.463755104563043</v>
      </c>
      <c r="H42" s="64">
        <v>0.16827200252720831</v>
      </c>
      <c r="I42" s="64">
        <v>0.19619038946188572</v>
      </c>
      <c r="J42" s="64">
        <v>0.20083814830621943</v>
      </c>
      <c r="K42" s="64">
        <v>0.34763952275313464</v>
      </c>
      <c r="L42" s="64">
        <v>0.41458100518145474</v>
      </c>
      <c r="M42" s="64">
        <v>0.49831563985197319</v>
      </c>
      <c r="O42" s="65">
        <v>0.94090337319827566</v>
      </c>
      <c r="P42" s="65">
        <v>1.962394933459418</v>
      </c>
      <c r="Q42" s="66">
        <v>0.32838368891025926</v>
      </c>
      <c r="R42" s="91">
        <v>2.2047980399822782</v>
      </c>
    </row>
    <row r="43" spans="1:18" ht="12.75" x14ac:dyDescent="0.2">
      <c r="A43" t="s">
        <v>11</v>
      </c>
      <c r="C43" s="70" t="s">
        <v>383</v>
      </c>
      <c r="D43">
        <f>VLOOKUP(C43,Coordinaten_meetronde5!$A$2:$F$73,5,FALSE)</f>
        <v>177971.48</v>
      </c>
      <c r="E43">
        <f>VLOOKUP(C43,Coordinaten_meetronde5!$A$2:$F$73,6,FALSE)</f>
        <v>433212</v>
      </c>
      <c r="F43">
        <f>VLOOKUP(C43,Coordinaten_meetronde5!$A$2:$F$73,4,FALSE)/100</f>
        <v>3.4</v>
      </c>
      <c r="G43" s="89">
        <v>2.33014651247982</v>
      </c>
      <c r="H43" s="64">
        <v>0.24149256750122053</v>
      </c>
      <c r="I43" s="64">
        <v>0.27273553835484149</v>
      </c>
      <c r="J43" s="64">
        <v>0.27833493873475429</v>
      </c>
      <c r="K43" s="64">
        <v>0.47674210162381608</v>
      </c>
      <c r="L43" s="64">
        <v>0.56271306395276655</v>
      </c>
      <c r="M43" s="64">
        <v>0.67601130268597986</v>
      </c>
      <c r="O43" s="65">
        <v>1.1070437938672204</v>
      </c>
      <c r="P43" s="65">
        <v>1.6281164985231025</v>
      </c>
      <c r="Q43" s="66">
        <v>0.45435827189396827</v>
      </c>
      <c r="R43" s="91">
        <v>2.194340493077827</v>
      </c>
    </row>
    <row r="44" spans="1:18" ht="12.75" x14ac:dyDescent="0.2">
      <c r="A44" t="s">
        <v>11</v>
      </c>
      <c r="C44" s="70" t="s">
        <v>384</v>
      </c>
      <c r="D44">
        <f>VLOOKUP(C44,Coordinaten_meetronde5!$A$2:$F$73,5,FALSE)</f>
        <v>177976.47</v>
      </c>
      <c r="E44">
        <f>VLOOKUP(C44,Coordinaten_meetronde5!$A$2:$F$73,6,FALSE)</f>
        <v>433220.57</v>
      </c>
      <c r="F44">
        <f>VLOOKUP(C44,Coordinaten_meetronde5!$A$2:$F$73,4,FALSE)/100</f>
        <v>4.2</v>
      </c>
      <c r="G44" s="89">
        <v>3.6023690396675634</v>
      </c>
      <c r="H44" s="64">
        <v>0.17156600811594563</v>
      </c>
      <c r="I44" s="64">
        <v>0.20738505323322803</v>
      </c>
      <c r="J44" s="64">
        <v>0.21458920415769872</v>
      </c>
      <c r="K44" s="64">
        <v>0.48060146152367672</v>
      </c>
      <c r="L44" s="64">
        <v>0.61804407589623644</v>
      </c>
      <c r="M44" s="64">
        <v>0.86156472300364306</v>
      </c>
      <c r="O44" s="65">
        <v>1.8280083240013538</v>
      </c>
      <c r="P44" s="65">
        <v>2.6450069208587279</v>
      </c>
      <c r="Q44" s="66">
        <v>0.42130243992308025</v>
      </c>
      <c r="R44" s="91">
        <v>2.8624503556088561</v>
      </c>
    </row>
    <row r="45" spans="1:18" ht="12.75" x14ac:dyDescent="0.2">
      <c r="A45" t="s">
        <v>11</v>
      </c>
      <c r="C45" s="70" t="s">
        <v>385</v>
      </c>
      <c r="D45">
        <f>VLOOKUP(C45,Coordinaten_meetronde5!$A$2:$F$73,5,FALSE)</f>
        <v>177986.32</v>
      </c>
      <c r="E45">
        <f>VLOOKUP(C45,Coordinaten_meetronde5!$A$2:$F$73,6,FALSE)</f>
        <v>433237.52</v>
      </c>
      <c r="F45">
        <f>VLOOKUP(C45,Coordinaten_meetronde5!$A$2:$F$73,4,FALSE)/100</f>
        <v>5.9</v>
      </c>
      <c r="G45" s="89">
        <v>3.4582584684626898</v>
      </c>
      <c r="H45" s="64">
        <v>0.23415837100409734</v>
      </c>
      <c r="I45" s="64">
        <v>0.2784492662648676</v>
      </c>
      <c r="J45" s="64">
        <v>0.28635165739442175</v>
      </c>
      <c r="K45" s="64">
        <v>0.61873680706880374</v>
      </c>
      <c r="L45" s="64">
        <v>0.80978016948634801</v>
      </c>
      <c r="M45" s="64">
        <v>1.19457497543344</v>
      </c>
      <c r="O45" s="65">
        <v>2.4203568125303718</v>
      </c>
      <c r="P45" s="65">
        <v>3.4040700664039343</v>
      </c>
      <c r="Q45" s="66">
        <v>0.50269613997047846</v>
      </c>
      <c r="R45" s="91">
        <v>2.7367821432462169</v>
      </c>
    </row>
    <row r="46" spans="1:18" ht="12.75" x14ac:dyDescent="0.2">
      <c r="A46" t="s">
        <v>11</v>
      </c>
      <c r="C46" s="70" t="s">
        <v>386</v>
      </c>
      <c r="D46">
        <f>VLOOKUP(C46,Coordinaten_meetronde5!$A$2:$F$73,5,FALSE)</f>
        <v>177922.31</v>
      </c>
      <c r="E46">
        <f>VLOOKUP(C46,Coordinaten_meetronde5!$A$2:$F$73,6,FALSE)</f>
        <v>433219.07</v>
      </c>
      <c r="F46">
        <f>VLOOKUP(C46,Coordinaten_meetronde5!$A$2:$F$73,4,FALSE)/100</f>
        <v>2.9</v>
      </c>
      <c r="G46" s="89">
        <v>2.9009565711444947</v>
      </c>
      <c r="H46" s="64">
        <v>0.22067073441160684</v>
      </c>
      <c r="I46" s="64">
        <v>0.26462072426360023</v>
      </c>
      <c r="J46" s="64">
        <v>0.27025522214821457</v>
      </c>
      <c r="K46" s="64">
        <v>0.5125759690877556</v>
      </c>
      <c r="L46" s="64">
        <v>0.64015621705063241</v>
      </c>
      <c r="M46" s="64">
        <v>0.86117823712359609</v>
      </c>
      <c r="O46" s="65">
        <v>1.7519156723762981</v>
      </c>
      <c r="P46" s="65">
        <v>2.6311447833741748</v>
      </c>
      <c r="Q46" s="66">
        <v>0.45856068014829482</v>
      </c>
      <c r="R46" s="91">
        <v>2.4337055589741836</v>
      </c>
    </row>
    <row r="47" spans="1:18" ht="12.75" x14ac:dyDescent="0.2">
      <c r="A47" t="s">
        <v>11</v>
      </c>
      <c r="C47" s="70" t="s">
        <v>387</v>
      </c>
      <c r="D47">
        <f>VLOOKUP(C47,Coordinaten_meetronde5!$A$2:$F$73,5,FALSE)</f>
        <v>177930.64</v>
      </c>
      <c r="E47">
        <f>VLOOKUP(C47,Coordinaten_meetronde5!$A$2:$F$73,6,FALSE)</f>
        <v>433232.87</v>
      </c>
      <c r="F47">
        <f>VLOOKUP(C47,Coordinaten_meetronde5!$A$2:$F$73,4,FALSE)/100</f>
        <v>3.3</v>
      </c>
      <c r="G47" s="89">
        <v>4.173083167602166</v>
      </c>
      <c r="H47" s="64">
        <v>0.20412086911055327</v>
      </c>
      <c r="I47" s="64">
        <v>0.25253433395356512</v>
      </c>
      <c r="J47" s="64">
        <v>0.2594982575151103</v>
      </c>
      <c r="K47" s="64">
        <v>0.59872831150163441</v>
      </c>
      <c r="L47" s="64">
        <v>0.85181336304157484</v>
      </c>
      <c r="M47" s="64">
        <v>1.4816048760540539</v>
      </c>
      <c r="O47" s="65">
        <v>3.1786487779154706</v>
      </c>
      <c r="P47" s="65" t="s">
        <v>96</v>
      </c>
      <c r="Q47" s="66">
        <v>0.44750770043623717</v>
      </c>
      <c r="R47" s="91">
        <v>2.6994881255228984</v>
      </c>
    </row>
    <row r="48" spans="1:18" ht="12.75" x14ac:dyDescent="0.2">
      <c r="A48" t="s">
        <v>11</v>
      </c>
      <c r="C48" s="70" t="s">
        <v>388</v>
      </c>
      <c r="D48">
        <f>VLOOKUP(C48,Coordinaten_meetronde5!$A$2:$F$73,5,FALSE)</f>
        <v>177936.01</v>
      </c>
      <c r="E48">
        <f>VLOOKUP(C48,Coordinaten_meetronde5!$A$2:$F$73,6,FALSE)</f>
        <v>433241.78</v>
      </c>
      <c r="F48">
        <f>VLOOKUP(C48,Coordinaten_meetronde5!$A$2:$F$73,4,FALSE)/100</f>
        <v>4.9000000000000004</v>
      </c>
      <c r="G48" s="89">
        <v>2.3098453541171375</v>
      </c>
      <c r="H48" s="64">
        <v>0.24487202459380164</v>
      </c>
      <c r="I48" s="64">
        <v>0.26987162111228002</v>
      </c>
      <c r="J48" s="64">
        <v>0.27454930990682397</v>
      </c>
      <c r="K48" s="64">
        <v>0.47439741532500879</v>
      </c>
      <c r="L48" s="64">
        <v>0.56561650836125021</v>
      </c>
      <c r="M48" s="64">
        <v>0.68283642413255297</v>
      </c>
      <c r="O48" s="65">
        <v>1.0830707241498672</v>
      </c>
      <c r="P48" s="65">
        <v>1.6561541618026587</v>
      </c>
      <c r="Q48" s="66">
        <v>0.44802287364949489</v>
      </c>
      <c r="R48" s="91">
        <v>2.1429040310951</v>
      </c>
    </row>
    <row r="49" spans="1:18" ht="12.75" x14ac:dyDescent="0.2">
      <c r="A49" t="s">
        <v>11</v>
      </c>
      <c r="C49" s="70" t="s">
        <v>389</v>
      </c>
      <c r="D49">
        <f>VLOOKUP(C49,Coordinaten_meetronde5!$A$2:$F$73,5,FALSE)</f>
        <v>177946.11</v>
      </c>
      <c r="E49">
        <f>VLOOKUP(C49,Coordinaten_meetronde5!$A$2:$F$73,6,FALSE)</f>
        <v>433258.53</v>
      </c>
      <c r="F49">
        <f>VLOOKUP(C49,Coordinaten_meetronde5!$A$2:$F$73,4,FALSE)/100</f>
        <v>5.9</v>
      </c>
      <c r="G49" s="89">
        <v>2.4419411402929847</v>
      </c>
      <c r="H49" s="64">
        <v>0.26133348138528167</v>
      </c>
      <c r="I49" s="64">
        <v>0.29111260235004299</v>
      </c>
      <c r="J49" s="64">
        <v>0.29746385170740258</v>
      </c>
      <c r="K49" s="64">
        <v>0.53758238606977582</v>
      </c>
      <c r="L49" s="64">
        <v>0.63816097953071027</v>
      </c>
      <c r="M49" s="64">
        <v>0.79071849562739138</v>
      </c>
      <c r="O49" s="65">
        <v>1.2923007428120679</v>
      </c>
      <c r="P49" s="65">
        <v>1.959122396059999</v>
      </c>
      <c r="Q49" s="66">
        <v>0.49553604826615666</v>
      </c>
      <c r="R49" s="91">
        <v>2.2514155414801911</v>
      </c>
    </row>
    <row r="50" spans="1:18" ht="12.75" x14ac:dyDescent="0.2">
      <c r="A50" t="s">
        <v>11</v>
      </c>
      <c r="C50" s="70" t="s">
        <v>416</v>
      </c>
      <c r="D50">
        <f>VLOOKUP(C50,Coordinaten_meetronde5!$A$2:$F$73,5,FALSE)</f>
        <v>176450.73</v>
      </c>
      <c r="E50">
        <f>VLOOKUP(C50,Coordinaten_meetronde5!$A$2:$F$73,6,FALSE)</f>
        <v>434264.22</v>
      </c>
      <c r="F50">
        <f>VLOOKUP(C50,Coordinaten_meetronde5!$A$2:$F$73,4,FALSE)/100</f>
        <v>2.9</v>
      </c>
      <c r="G50" s="89">
        <v>2.210040676637715</v>
      </c>
      <c r="H50" s="64">
        <v>0.29209106008854174</v>
      </c>
      <c r="I50" s="64">
        <v>0.35885217299685024</v>
      </c>
      <c r="J50" s="64">
        <v>0.36403704278147475</v>
      </c>
      <c r="K50" s="64">
        <v>0.57438688282934292</v>
      </c>
      <c r="L50" s="64">
        <v>0.64553312407790819</v>
      </c>
      <c r="M50" s="64">
        <v>0.7414918881865129</v>
      </c>
      <c r="O50" s="65">
        <v>1.05889300339993</v>
      </c>
      <c r="P50" s="65">
        <v>1.3902080673214638</v>
      </c>
      <c r="Q50" s="66">
        <v>0.55983100518430839</v>
      </c>
      <c r="R50" s="91">
        <v>2.0857470647167706</v>
      </c>
    </row>
    <row r="51" spans="1:18" ht="12.75" x14ac:dyDescent="0.2">
      <c r="A51" t="s">
        <v>11</v>
      </c>
      <c r="C51" s="70" t="s">
        <v>417</v>
      </c>
      <c r="D51">
        <f>VLOOKUP(C51,Coordinaten_meetronde5!$A$2:$F$73,5,FALSE)</f>
        <v>176447.05</v>
      </c>
      <c r="E51">
        <f>VLOOKUP(C51,Coordinaten_meetronde5!$A$2:$F$73,6,FALSE)</f>
        <v>434247.81</v>
      </c>
      <c r="F51">
        <f>VLOOKUP(C51,Coordinaten_meetronde5!$A$2:$F$73,4,FALSE)/100</f>
        <v>4.9000000000000004</v>
      </c>
      <c r="G51" s="89">
        <v>3.2887629879953755</v>
      </c>
      <c r="H51" s="64">
        <v>0.22265060288965033</v>
      </c>
      <c r="I51" s="64">
        <v>0.26700857550678664</v>
      </c>
      <c r="J51" s="64">
        <v>0.2735854275221562</v>
      </c>
      <c r="K51" s="64">
        <v>0.56997573327937945</v>
      </c>
      <c r="L51" s="64">
        <v>0.73224506203833817</v>
      </c>
      <c r="M51" s="64">
        <v>1.1192511565691592</v>
      </c>
      <c r="O51" s="65">
        <v>3.0583190978063803</v>
      </c>
      <c r="P51" s="65" t="s">
        <v>96</v>
      </c>
      <c r="Q51" s="66">
        <v>0.45749660649821244</v>
      </c>
      <c r="R51" s="91">
        <v>2.527763243481199</v>
      </c>
    </row>
    <row r="52" spans="1:18" ht="12.75" x14ac:dyDescent="0.2">
      <c r="A52" t="s">
        <v>11</v>
      </c>
      <c r="C52" s="70" t="s">
        <v>418</v>
      </c>
      <c r="D52">
        <f>VLOOKUP(C52,Coordinaten_meetronde5!$A$2:$F$73,5,FALSE)</f>
        <v>176444.64</v>
      </c>
      <c r="E52">
        <f>VLOOKUP(C52,Coordinaten_meetronde5!$A$2:$F$73,6,FALSE)</f>
        <v>434237.05</v>
      </c>
      <c r="F52">
        <f>VLOOKUP(C52,Coordinaten_meetronde5!$A$2:$F$73,4,FALSE)/100</f>
        <v>5.9</v>
      </c>
      <c r="G52" s="89">
        <v>3.7532422196690987</v>
      </c>
      <c r="H52" s="64">
        <v>0.25220429186429993</v>
      </c>
      <c r="I52" s="64">
        <v>0.29000387083337337</v>
      </c>
      <c r="J52" s="64">
        <v>0.29821814129924978</v>
      </c>
      <c r="K52" s="64">
        <v>0.66586443363214076</v>
      </c>
      <c r="L52" s="64">
        <v>0.9465837962068383</v>
      </c>
      <c r="M52" s="64">
        <v>1.6764214599064025</v>
      </c>
      <c r="O52" s="65">
        <v>3.9766165263794986</v>
      </c>
      <c r="P52" s="65" t="s">
        <v>96</v>
      </c>
      <c r="Q52" s="66">
        <v>0.49233918123355785</v>
      </c>
      <c r="R52" s="91">
        <v>2.3712649165217421</v>
      </c>
    </row>
    <row r="53" spans="1:18" ht="12.75" x14ac:dyDescent="0.2">
      <c r="A53" t="s">
        <v>11</v>
      </c>
      <c r="C53" s="70" t="s">
        <v>419</v>
      </c>
      <c r="D53">
        <f>VLOOKUP(C53,Coordinaten_meetronde5!$A$2:$F$73,5,FALSE)</f>
        <v>176440.39</v>
      </c>
      <c r="E53">
        <f>VLOOKUP(C53,Coordinaten_meetronde5!$A$2:$F$73,6,FALSE)</f>
        <v>434218.11</v>
      </c>
      <c r="F53">
        <f>VLOOKUP(C53,Coordinaten_meetronde5!$A$2:$F$73,4,FALSE)/100</f>
        <v>6.4</v>
      </c>
      <c r="G53" s="89">
        <v>4.0101860336693331</v>
      </c>
      <c r="H53" s="64">
        <v>0.25974498987395994</v>
      </c>
      <c r="I53" s="64">
        <v>0.30358924188626885</v>
      </c>
      <c r="J53" s="64">
        <v>0.31320898873746045</v>
      </c>
      <c r="K53" s="64">
        <v>0.73241393963527368</v>
      </c>
      <c r="L53" s="64">
        <v>1.0416257307081365</v>
      </c>
      <c r="M53" s="64">
        <v>1.7899945148362375</v>
      </c>
      <c r="O53" s="65" t="s">
        <v>96</v>
      </c>
      <c r="P53" s="65" t="s">
        <v>96</v>
      </c>
      <c r="Q53" s="66">
        <v>0.51684319475204687</v>
      </c>
      <c r="R53" s="91">
        <v>2.5722243757095722</v>
      </c>
    </row>
    <row r="54" spans="1:18" ht="12.75" x14ac:dyDescent="0.2">
      <c r="A54" t="s">
        <v>11</v>
      </c>
      <c r="C54" s="70" t="s">
        <v>420</v>
      </c>
      <c r="D54">
        <f>VLOOKUP(C54,Coordinaten_meetronde5!$A$2:$F$73,5,FALSE)</f>
        <v>176419.95</v>
      </c>
      <c r="E54">
        <f>VLOOKUP(C54,Coordinaten_meetronde5!$A$2:$F$73,6,FALSE)</f>
        <v>434270.11</v>
      </c>
      <c r="F54">
        <f>VLOOKUP(C54,Coordinaten_meetronde5!$A$2:$F$73,4,FALSE)/100</f>
        <v>2.1</v>
      </c>
      <c r="G54" s="89">
        <v>2.0474274612090881</v>
      </c>
      <c r="H54" s="64">
        <v>0.33146929383338669</v>
      </c>
      <c r="I54" s="64">
        <v>0.37278344297202382</v>
      </c>
      <c r="J54" s="64">
        <v>0.37826780641586594</v>
      </c>
      <c r="K54" s="64">
        <v>0.60028559945254956</v>
      </c>
      <c r="L54" s="64">
        <v>0.67865933474206019</v>
      </c>
      <c r="M54" s="64">
        <v>0.81459765010876517</v>
      </c>
      <c r="O54" s="65">
        <v>1.2014351020837035</v>
      </c>
      <c r="P54" s="65">
        <v>1.6424886347406673</v>
      </c>
      <c r="Q54" s="66">
        <v>0.57563819445767073</v>
      </c>
      <c r="R54" s="91">
        <v>1.9701108864021626</v>
      </c>
    </row>
    <row r="55" spans="1:18" ht="12.75" x14ac:dyDescent="0.2">
      <c r="A55" t="s">
        <v>11</v>
      </c>
      <c r="C55" s="70" t="s">
        <v>421</v>
      </c>
      <c r="D55">
        <f>VLOOKUP(C55,Coordinaten_meetronde5!$A$2:$F$73,5,FALSE)</f>
        <v>176416.26</v>
      </c>
      <c r="E55">
        <f>VLOOKUP(C55,Coordinaten_meetronde5!$A$2:$F$73,6,FALSE)</f>
        <v>434252.25</v>
      </c>
      <c r="F55">
        <f>VLOOKUP(C55,Coordinaten_meetronde5!$A$2:$F$73,4,FALSE)/100</f>
        <v>3.45</v>
      </c>
      <c r="G55" s="89">
        <v>2.73550887823844</v>
      </c>
      <c r="H55" s="64">
        <v>0.3644270923235064</v>
      </c>
      <c r="I55" s="64">
        <v>0.40843675993986361</v>
      </c>
      <c r="J55" s="64">
        <v>0.41785697470202082</v>
      </c>
      <c r="K55" s="64">
        <v>0.80464411211604558</v>
      </c>
      <c r="L55" s="64">
        <v>0.99689354652157136</v>
      </c>
      <c r="M55" s="64">
        <v>1.3748906537300696</v>
      </c>
      <c r="O55" s="65">
        <v>2.415029799472439</v>
      </c>
      <c r="P55" s="65">
        <v>3.320595924253102</v>
      </c>
      <c r="Q55" s="66">
        <v>0.66246925075388807</v>
      </c>
      <c r="R55" s="91">
        <v>2.1972348810718803</v>
      </c>
    </row>
    <row r="56" spans="1:18" ht="12.75" x14ac:dyDescent="0.2">
      <c r="A56" t="s">
        <v>11</v>
      </c>
      <c r="C56" s="70" t="s">
        <v>422</v>
      </c>
      <c r="D56">
        <f>VLOOKUP(C56,Coordinaten_meetronde5!$A$2:$F$73,5,FALSE)</f>
        <v>176414.05</v>
      </c>
      <c r="E56">
        <f>VLOOKUP(C56,Coordinaten_meetronde5!$A$2:$F$73,6,FALSE)</f>
        <v>434241.55</v>
      </c>
      <c r="F56">
        <f>VLOOKUP(C56,Coordinaten_meetronde5!$A$2:$F$73,4,FALSE)/100</f>
        <v>4.7</v>
      </c>
      <c r="G56" s="89">
        <v>3.8218542956379529</v>
      </c>
      <c r="H56" s="64">
        <v>0.26874122680479245</v>
      </c>
      <c r="I56" s="64">
        <v>0.3102044074019869</v>
      </c>
      <c r="J56" s="64">
        <v>0.31923514528419844</v>
      </c>
      <c r="K56" s="64">
        <v>0.69452499207590013</v>
      </c>
      <c r="L56" s="64">
        <v>1.0270898120789094</v>
      </c>
      <c r="M56" s="64">
        <v>1.8565745412287236</v>
      </c>
      <c r="O56" s="65">
        <v>3.8583349853886189</v>
      </c>
      <c r="P56" s="65" t="s">
        <v>96</v>
      </c>
      <c r="Q56" s="66">
        <v>0.4945487344204948</v>
      </c>
      <c r="R56" s="91">
        <v>2.3068201808823217</v>
      </c>
    </row>
    <row r="57" spans="1:18" ht="12.75" x14ac:dyDescent="0.2">
      <c r="A57" t="s">
        <v>11</v>
      </c>
      <c r="C57" s="70" t="s">
        <v>423</v>
      </c>
      <c r="D57">
        <f>VLOOKUP(C57,Coordinaten_meetronde5!$A$2:$F$73,5,FALSE)</f>
        <v>176410.82</v>
      </c>
      <c r="E57">
        <f>VLOOKUP(C57,Coordinaten_meetronde5!$A$2:$F$73,6,FALSE)</f>
        <v>434226.01</v>
      </c>
      <c r="F57">
        <f>VLOOKUP(C57,Coordinaten_meetronde5!$A$2:$F$73,4,FALSE)/100</f>
        <v>5.9</v>
      </c>
      <c r="G57" s="89">
        <v>5.4698964831342147</v>
      </c>
      <c r="H57" s="64">
        <v>0.26390351139024854</v>
      </c>
      <c r="I57" s="64">
        <v>0.3118522231370261</v>
      </c>
      <c r="J57" s="64">
        <v>0.3224404952437811</v>
      </c>
      <c r="K57" s="64">
        <v>0.9004328241086561</v>
      </c>
      <c r="L57" s="64">
        <v>1.4435248888402907</v>
      </c>
      <c r="M57" s="64">
        <v>2.3191688363800527</v>
      </c>
      <c r="O57" s="65" t="s">
        <v>96</v>
      </c>
      <c r="P57" s="65" t="s">
        <v>96</v>
      </c>
      <c r="Q57" s="66">
        <v>0.52918024595923518</v>
      </c>
      <c r="R57" s="91">
        <v>2.6188339549083581</v>
      </c>
    </row>
    <row r="58" spans="1:18" ht="12.75" x14ac:dyDescent="0.2">
      <c r="A58" t="s">
        <v>11</v>
      </c>
      <c r="C58" s="70" t="s">
        <v>424</v>
      </c>
      <c r="D58">
        <f>VLOOKUP(C58,Coordinaten_meetronde5!$A$2:$F$73,5,FALSE)</f>
        <v>176385.56</v>
      </c>
      <c r="E58">
        <f>VLOOKUP(C58,Coordinaten_meetronde5!$A$2:$F$73,6,FALSE)</f>
        <v>434273.73</v>
      </c>
      <c r="F58">
        <f>VLOOKUP(C58,Coordinaten_meetronde5!$A$2:$F$73,4,FALSE)/100</f>
        <v>1.7</v>
      </c>
      <c r="G58" s="89">
        <v>2.6208321565471033</v>
      </c>
      <c r="H58" s="64">
        <v>0.39059726456080179</v>
      </c>
      <c r="I58" s="64">
        <v>0.45306355530347753</v>
      </c>
      <c r="J58" s="64">
        <v>0.46670785984743396</v>
      </c>
      <c r="K58" s="64">
        <v>0.85336892030801903</v>
      </c>
      <c r="L58" s="64">
        <v>1.0236898712202855</v>
      </c>
      <c r="M58" s="64">
        <v>1.2839789959324082</v>
      </c>
      <c r="O58" s="65">
        <v>2.0149369291145915</v>
      </c>
      <c r="P58" s="65">
        <v>2.6393965319106778</v>
      </c>
      <c r="Q58" s="66">
        <v>0.74303007890214989</v>
      </c>
      <c r="R58" s="91">
        <v>2.2815516681509136</v>
      </c>
    </row>
    <row r="59" spans="1:18" ht="12.75" x14ac:dyDescent="0.2">
      <c r="A59" t="s">
        <v>11</v>
      </c>
      <c r="C59" s="70" t="s">
        <v>390</v>
      </c>
      <c r="D59">
        <f>VLOOKUP(C59,Coordinaten_meetronde5!$A$2:$F$73,5,FALSE)</f>
        <v>176382.16</v>
      </c>
      <c r="E59">
        <f>VLOOKUP(C59,Coordinaten_meetronde5!$A$2:$F$73,6,FALSE)</f>
        <v>434258.47</v>
      </c>
      <c r="F59">
        <f>VLOOKUP(C59,Coordinaten_meetronde5!$A$2:$F$73,4,FALSE)/100</f>
        <v>2</v>
      </c>
      <c r="G59" s="89">
        <v>3.7420896377805404</v>
      </c>
      <c r="H59" s="64">
        <v>0.42025873207896364</v>
      </c>
      <c r="I59" s="64">
        <v>0.49857181896880992</v>
      </c>
      <c r="J59" s="64">
        <v>0.51093931827168926</v>
      </c>
      <c r="K59" s="64">
        <v>1.1765305629509253</v>
      </c>
      <c r="L59" s="64">
        <v>1.5726458464994781</v>
      </c>
      <c r="M59" s="64">
        <v>2.120241989906134</v>
      </c>
      <c r="O59" s="65">
        <v>3.2185641326711889</v>
      </c>
      <c r="P59" s="65">
        <v>3.9538193859735515</v>
      </c>
      <c r="Q59" s="66">
        <v>0.78403410959602693</v>
      </c>
      <c r="R59" s="91">
        <v>2.4309931515131002</v>
      </c>
    </row>
    <row r="60" spans="1:18" ht="12.75" x14ac:dyDescent="0.2">
      <c r="A60" t="s">
        <v>11</v>
      </c>
      <c r="C60" s="70" t="s">
        <v>391</v>
      </c>
      <c r="D60">
        <f>VLOOKUP(C60,Coordinaten_meetronde5!$A$2:$F$73,5,FALSE)</f>
        <v>176379.8</v>
      </c>
      <c r="E60">
        <f>VLOOKUP(C60,Coordinaten_meetronde5!$A$2:$F$73,6,FALSE)</f>
        <v>434247.9</v>
      </c>
      <c r="F60">
        <f>VLOOKUP(C60,Coordinaten_meetronde5!$A$2:$F$73,4,FALSE)/100</f>
        <v>3.1</v>
      </c>
      <c r="G60" s="89">
        <v>4.0750776987195803</v>
      </c>
      <c r="H60" s="64">
        <v>0.26103973415755455</v>
      </c>
      <c r="I60" s="64">
        <v>0.29842306058517487</v>
      </c>
      <c r="J60" s="64">
        <v>0.30651909345936112</v>
      </c>
      <c r="K60" s="64">
        <v>0.71994365650404912</v>
      </c>
      <c r="L60" s="64">
        <v>1.0637571991451384</v>
      </c>
      <c r="M60" s="64">
        <v>1.775555433434139</v>
      </c>
      <c r="O60" s="65">
        <v>3.6132512046002456</v>
      </c>
      <c r="P60" s="65" t="s">
        <v>96</v>
      </c>
      <c r="Q60" s="66">
        <v>0.50057483846265938</v>
      </c>
      <c r="R60" s="91">
        <v>2.526831428355659</v>
      </c>
    </row>
    <row r="61" spans="1:18" ht="12.75" x14ac:dyDescent="0.2">
      <c r="A61" t="s">
        <v>11</v>
      </c>
      <c r="C61" s="70" t="s">
        <v>392</v>
      </c>
      <c r="D61">
        <f>VLOOKUP(C61,Coordinaten_meetronde5!$A$2:$F$73,5,FALSE)</f>
        <v>176376.13</v>
      </c>
      <c r="E61">
        <f>VLOOKUP(C61,Coordinaten_meetronde5!$A$2:$F$73,6,FALSE)</f>
        <v>434231.39</v>
      </c>
      <c r="F61">
        <f>VLOOKUP(C61,Coordinaten_meetronde5!$A$2:$F$73,4,FALSE)/100</f>
        <v>5.9</v>
      </c>
      <c r="G61" s="89">
        <v>4.1628660702695219</v>
      </c>
      <c r="H61" s="64">
        <v>0.29991019380020223</v>
      </c>
      <c r="I61" s="64">
        <v>0.36008589909302807</v>
      </c>
      <c r="J61" s="64">
        <v>0.37021670785889699</v>
      </c>
      <c r="K61" s="64">
        <v>0.90401845366773959</v>
      </c>
      <c r="L61" s="64">
        <v>1.2484859698988187</v>
      </c>
      <c r="M61" s="64">
        <v>1.8887189991509907</v>
      </c>
      <c r="O61" s="65">
        <v>3.4976990519310247</v>
      </c>
      <c r="P61" s="65" t="s">
        <v>96</v>
      </c>
      <c r="Q61" s="66">
        <v>0.63163772913674121</v>
      </c>
      <c r="R61" s="91">
        <v>2.7020447563808325</v>
      </c>
    </row>
    <row r="62" spans="1:18" ht="12.75" x14ac:dyDescent="0.2">
      <c r="A62" t="s">
        <v>11</v>
      </c>
      <c r="C62" s="70" t="s">
        <v>393</v>
      </c>
      <c r="D62">
        <f>VLOOKUP(C62,Coordinaten_meetronde5!$A$2:$F$73,5,FALSE)</f>
        <v>176257.37</v>
      </c>
      <c r="E62">
        <f>VLOOKUP(C62,Coordinaten_meetronde5!$A$2:$F$73,6,FALSE)</f>
        <v>434304.72</v>
      </c>
      <c r="F62">
        <f>VLOOKUP(C62,Coordinaten_meetronde5!$A$2:$F$73,4,FALSE)/100</f>
        <v>3.3</v>
      </c>
      <c r="G62" s="89" t="s">
        <v>96</v>
      </c>
      <c r="H62" s="64" t="s">
        <v>96</v>
      </c>
      <c r="I62" s="64" t="s">
        <v>96</v>
      </c>
      <c r="J62" s="64" t="s">
        <v>96</v>
      </c>
      <c r="K62" s="64" t="s">
        <v>96</v>
      </c>
      <c r="L62" s="64" t="s">
        <v>96</v>
      </c>
      <c r="M62" s="64" t="s">
        <v>96</v>
      </c>
      <c r="O62" s="65">
        <v>0.11681641708534113</v>
      </c>
      <c r="P62" s="65">
        <v>0.18962336025152607</v>
      </c>
      <c r="Q62" s="66">
        <v>0.16021603883544983</v>
      </c>
      <c r="R62" s="91">
        <v>2.4693853412253883</v>
      </c>
    </row>
    <row r="63" spans="1:18" ht="12.75" x14ac:dyDescent="0.2">
      <c r="A63" t="s">
        <v>11</v>
      </c>
      <c r="C63" s="70" t="s">
        <v>394</v>
      </c>
      <c r="D63">
        <f>VLOOKUP(C63,Coordinaten_meetronde5!$A$2:$F$73,5,FALSE)</f>
        <v>176254.13</v>
      </c>
      <c r="E63">
        <f>VLOOKUP(C63,Coordinaten_meetronde5!$A$2:$F$73,6,FALSE)</f>
        <v>434285.83</v>
      </c>
      <c r="F63">
        <f>VLOOKUP(C63,Coordinaten_meetronde5!$A$2:$F$73,4,FALSE)/100</f>
        <v>3.6</v>
      </c>
      <c r="G63" s="89" t="s">
        <v>96</v>
      </c>
      <c r="H63" s="64" t="s">
        <v>96</v>
      </c>
      <c r="I63" s="64" t="s">
        <v>96</v>
      </c>
      <c r="J63" s="64" t="s">
        <v>96</v>
      </c>
      <c r="K63" s="64" t="s">
        <v>96</v>
      </c>
      <c r="L63" s="64" t="s">
        <v>96</v>
      </c>
      <c r="M63" s="64">
        <v>7.6591274057038028E-2</v>
      </c>
      <c r="O63" s="65">
        <v>0.29150175329731276</v>
      </c>
      <c r="P63" s="65">
        <v>0.41782908298541976</v>
      </c>
      <c r="Q63" s="66">
        <v>0.27552670446920891</v>
      </c>
      <c r="R63" s="91">
        <v>3.4143675340188913</v>
      </c>
    </row>
    <row r="64" spans="1:18" ht="12.75" x14ac:dyDescent="0.2">
      <c r="A64" t="s">
        <v>11</v>
      </c>
      <c r="C64" s="70" t="s">
        <v>395</v>
      </c>
      <c r="D64">
        <f>VLOOKUP(C64,Coordinaten_meetronde5!$A$2:$F$73,5,FALSE)</f>
        <v>176252.21</v>
      </c>
      <c r="E64">
        <f>VLOOKUP(C64,Coordinaten_meetronde5!$A$2:$F$73,6,FALSE)</f>
        <v>434274.63</v>
      </c>
      <c r="F64">
        <f>VLOOKUP(C64,Coordinaten_meetronde5!$A$2:$F$73,4,FALSE)/100</f>
        <v>4.45</v>
      </c>
      <c r="G64" s="89" t="s">
        <v>96</v>
      </c>
      <c r="H64" s="64" t="s">
        <v>96</v>
      </c>
      <c r="I64" s="64">
        <v>0.15901785237602631</v>
      </c>
      <c r="J64" s="64">
        <v>0.22253387091808166</v>
      </c>
      <c r="K64" s="64">
        <v>0.64038017762562727</v>
      </c>
      <c r="L64" s="64">
        <v>0.80746390293668613</v>
      </c>
      <c r="M64" s="64">
        <v>1.05578092361551</v>
      </c>
      <c r="O64" s="65">
        <v>2.3163777518927628</v>
      </c>
      <c r="P64" s="65" t="s">
        <v>96</v>
      </c>
      <c r="Q64" s="66">
        <v>0.61574008007377656</v>
      </c>
      <c r="R64" s="91">
        <v>2.3373381886229532</v>
      </c>
    </row>
    <row r="65" spans="1:18" ht="12.75" x14ac:dyDescent="0.2">
      <c r="A65" t="s">
        <v>11</v>
      </c>
      <c r="C65" s="70" t="s">
        <v>396</v>
      </c>
      <c r="D65">
        <f>VLOOKUP(C65,Coordinaten_meetronde5!$A$2:$F$73,5,FALSE)</f>
        <v>176249.41</v>
      </c>
      <c r="E65">
        <f>VLOOKUP(C65,Coordinaten_meetronde5!$A$2:$F$73,6,FALSE)</f>
        <v>434258.31</v>
      </c>
      <c r="F65">
        <f>VLOOKUP(C65,Coordinaten_meetronde5!$A$2:$F$73,4,FALSE)/100</f>
        <v>4.25</v>
      </c>
      <c r="G65" s="89">
        <v>3.1614880349334737</v>
      </c>
      <c r="H65" s="64">
        <v>0.29757606164275285</v>
      </c>
      <c r="I65" s="64">
        <v>0.35462265202553744</v>
      </c>
      <c r="J65" s="64">
        <v>0.36275388005020059</v>
      </c>
      <c r="K65" s="64">
        <v>0.74926667166109351</v>
      </c>
      <c r="L65" s="64">
        <v>0.94078315836618898</v>
      </c>
      <c r="M65" s="64">
        <v>1.2716970726963097</v>
      </c>
      <c r="O65" s="65">
        <v>2.2954238899758042</v>
      </c>
      <c r="P65" s="65">
        <v>3.2052754285544562</v>
      </c>
      <c r="Q65" s="66">
        <v>0.61939920414851313</v>
      </c>
      <c r="R65" s="91">
        <v>2.5740737397544486</v>
      </c>
    </row>
    <row r="66" spans="1:18" ht="12.75" x14ac:dyDescent="0.2">
      <c r="A66" t="s">
        <v>11</v>
      </c>
      <c r="C66" s="70" t="s">
        <v>397</v>
      </c>
      <c r="D66">
        <f>VLOOKUP(C66,Coordinaten_meetronde5!$A$2:$F$73,5,FALSE)</f>
        <v>176210.98</v>
      </c>
      <c r="E66">
        <f>VLOOKUP(C66,Coordinaten_meetronde5!$A$2:$F$73,6,FALSE)</f>
        <v>434311.45</v>
      </c>
      <c r="F66">
        <f>VLOOKUP(C66,Coordinaten_meetronde5!$A$2:$F$73,4,FALSE)/100</f>
        <v>2.9</v>
      </c>
      <c r="G66" s="89" t="s">
        <v>96</v>
      </c>
      <c r="H66" s="64" t="s">
        <v>96</v>
      </c>
      <c r="I66" s="64" t="s">
        <v>96</v>
      </c>
      <c r="J66" s="64" t="s">
        <v>96</v>
      </c>
      <c r="K66" s="64" t="s">
        <v>96</v>
      </c>
      <c r="L66" s="64">
        <v>0.1428011616634299</v>
      </c>
      <c r="M66" s="64">
        <v>0.34167980343296983</v>
      </c>
      <c r="O66" s="65">
        <v>0.78245367354113615</v>
      </c>
      <c r="P66" s="65">
        <v>1.4057935949542895</v>
      </c>
      <c r="Q66" s="66">
        <v>0.42478599678451451</v>
      </c>
      <c r="R66" s="91">
        <v>4.1445658484104388</v>
      </c>
    </row>
    <row r="67" spans="1:18" ht="12.75" x14ac:dyDescent="0.2">
      <c r="A67" t="s">
        <v>11</v>
      </c>
      <c r="C67" s="70" t="s">
        <v>398</v>
      </c>
      <c r="D67">
        <f>VLOOKUP(C67,Coordinaten_meetronde5!$A$2:$F$73,5,FALSE)</f>
        <v>176207.98</v>
      </c>
      <c r="E67">
        <f>VLOOKUP(C67,Coordinaten_meetronde5!$A$2:$F$73,6,FALSE)</f>
        <v>434295.11</v>
      </c>
      <c r="F67">
        <f>VLOOKUP(C67,Coordinaten_meetronde5!$A$2:$F$73,4,FALSE)/100</f>
        <v>4.4000000000000004</v>
      </c>
      <c r="G67" s="89" t="s">
        <v>96</v>
      </c>
      <c r="H67" s="64" t="s">
        <v>96</v>
      </c>
      <c r="I67" s="64" t="s">
        <v>96</v>
      </c>
      <c r="J67" s="64" t="s">
        <v>96</v>
      </c>
      <c r="K67" s="64">
        <v>6.3763478254324907E-2</v>
      </c>
      <c r="L67" s="64">
        <v>0.25220971088180782</v>
      </c>
      <c r="M67" s="64">
        <v>0.45145721554509793</v>
      </c>
      <c r="O67" s="65">
        <v>2.0829270859932763</v>
      </c>
      <c r="P67" s="65">
        <v>3.9225283286364543</v>
      </c>
      <c r="Q67" s="66">
        <v>0.37172733781048312</v>
      </c>
      <c r="R67" s="91">
        <v>3.8218113075858464</v>
      </c>
    </row>
    <row r="68" spans="1:18" ht="12.75" x14ac:dyDescent="0.2">
      <c r="A68" t="s">
        <v>11</v>
      </c>
      <c r="C68" s="70" t="s">
        <v>399</v>
      </c>
      <c r="D68">
        <f>VLOOKUP(C68,Coordinaten_meetronde5!$A$2:$F$73,5,FALSE)</f>
        <v>176205.72</v>
      </c>
      <c r="E68">
        <f>VLOOKUP(C68,Coordinaten_meetronde5!$A$2:$F$73,6,FALSE)</f>
        <v>434282.72</v>
      </c>
      <c r="F68">
        <f>VLOOKUP(C68,Coordinaten_meetronde5!$A$2:$F$73,4,FALSE)/100</f>
        <v>3.9</v>
      </c>
      <c r="G68" s="89" t="s">
        <v>96</v>
      </c>
      <c r="H68" s="64" t="s">
        <v>96</v>
      </c>
      <c r="I68" s="64" t="s">
        <v>96</v>
      </c>
      <c r="J68" s="64" t="s">
        <v>96</v>
      </c>
      <c r="K68" s="64">
        <v>0.34148380321863131</v>
      </c>
      <c r="L68" s="64">
        <v>0.47754823141025643</v>
      </c>
      <c r="M68" s="64">
        <v>0.67267054069262167</v>
      </c>
      <c r="O68" s="65">
        <v>1.5130287909003342</v>
      </c>
      <c r="P68" s="65">
        <v>3.0699056110088292</v>
      </c>
      <c r="Q68" s="66">
        <v>0.49095469933954122</v>
      </c>
      <c r="R68" s="91">
        <v>2.7067833729017856</v>
      </c>
    </row>
    <row r="69" spans="1:18" ht="12.75" x14ac:dyDescent="0.2">
      <c r="A69" t="s">
        <v>11</v>
      </c>
      <c r="C69" s="70" t="s">
        <v>400</v>
      </c>
      <c r="D69">
        <f>VLOOKUP(C69,Coordinaten_meetronde5!$A$2:$F$73,5,FALSE)</f>
        <v>176202.47</v>
      </c>
      <c r="E69">
        <f>VLOOKUP(C69,Coordinaten_meetronde5!$A$2:$F$73,6,FALSE)</f>
        <v>434265.02</v>
      </c>
      <c r="F69">
        <f>VLOOKUP(C69,Coordinaten_meetronde5!$A$2:$F$73,4,FALSE)/100</f>
        <v>4.7</v>
      </c>
      <c r="G69" s="89">
        <v>3.028661829836798</v>
      </c>
      <c r="H69" s="64">
        <v>0.32699533726008384</v>
      </c>
      <c r="I69" s="64">
        <v>0.37393952782458034</v>
      </c>
      <c r="J69" s="64">
        <v>0.38112438752721178</v>
      </c>
      <c r="K69" s="64">
        <v>0.74240346571423499</v>
      </c>
      <c r="L69" s="64">
        <v>0.99035829649422635</v>
      </c>
      <c r="M69" s="64">
        <v>1.7910630784652548</v>
      </c>
      <c r="O69" s="65" t="s">
        <v>96</v>
      </c>
      <c r="P69" s="65" t="s">
        <v>96</v>
      </c>
      <c r="Q69" s="66">
        <v>0.55678397027424842</v>
      </c>
      <c r="R69" s="91">
        <v>2.1473691758416273</v>
      </c>
    </row>
    <row r="70" spans="1:18" ht="12.75" x14ac:dyDescent="0.2">
      <c r="A70" t="s">
        <v>11</v>
      </c>
      <c r="C70" s="70" t="s">
        <v>401</v>
      </c>
      <c r="D70">
        <f>VLOOKUP(C70,Coordinaten_meetronde5!$A$2:$F$73,5,FALSE)</f>
        <v>176164.6</v>
      </c>
      <c r="E70">
        <f>VLOOKUP(C70,Coordinaten_meetronde5!$A$2:$F$73,6,FALSE)</f>
        <v>434317.74</v>
      </c>
      <c r="F70">
        <f>VLOOKUP(C70,Coordinaten_meetronde5!$A$2:$F$73,4,FALSE)/100</f>
        <v>3.15</v>
      </c>
      <c r="G70" s="89">
        <v>2.5874528044717096</v>
      </c>
      <c r="H70" s="64">
        <v>0.19586957531521504</v>
      </c>
      <c r="I70" s="64">
        <v>0.22311112825861931</v>
      </c>
      <c r="J70" s="64">
        <v>0.22899820732870985</v>
      </c>
      <c r="K70" s="64">
        <v>0.41210710910740722</v>
      </c>
      <c r="L70" s="64">
        <v>0.50680328196003588</v>
      </c>
      <c r="M70" s="64">
        <v>0.78149794255646432</v>
      </c>
      <c r="O70" s="65">
        <v>2.3036260315807402</v>
      </c>
      <c r="P70" s="65">
        <v>3.2146904560430563</v>
      </c>
      <c r="Q70" s="66">
        <v>0.3475582984798809</v>
      </c>
      <c r="R70" s="91">
        <v>2.1330118179432196</v>
      </c>
    </row>
    <row r="71" spans="1:18" ht="12.75" x14ac:dyDescent="0.2">
      <c r="A71" t="s">
        <v>11</v>
      </c>
      <c r="C71" s="70" t="s">
        <v>402</v>
      </c>
      <c r="D71">
        <f>VLOOKUP(C71,Coordinaten_meetronde5!$A$2:$F$73,5,FALSE)</f>
        <v>176161.61</v>
      </c>
      <c r="E71">
        <f>VLOOKUP(C71,Coordinaten_meetronde5!$A$2:$F$73,6,FALSE)</f>
        <v>434301.72</v>
      </c>
      <c r="F71">
        <f>VLOOKUP(C71,Coordinaten_meetronde5!$A$2:$F$73,4,FALSE)/100</f>
        <v>3.2</v>
      </c>
      <c r="G71" s="89">
        <v>3.3272354880596309</v>
      </c>
      <c r="H71" s="64">
        <v>0.255087237030442</v>
      </c>
      <c r="I71" s="64">
        <v>0.29032731713752474</v>
      </c>
      <c r="J71" s="64">
        <v>0.29793926023360418</v>
      </c>
      <c r="K71" s="64">
        <v>0.63768936430064771</v>
      </c>
      <c r="L71" s="64">
        <v>0.84873530759876548</v>
      </c>
      <c r="M71" s="64">
        <v>1.2353485781984148</v>
      </c>
      <c r="O71" s="65">
        <v>2.3473294521648946</v>
      </c>
      <c r="P71" s="65">
        <v>3.1074453900557426</v>
      </c>
      <c r="Q71" s="66">
        <v>0.51243874433083314</v>
      </c>
      <c r="R71" s="91">
        <v>2.4693260310111711</v>
      </c>
    </row>
    <row r="72" spans="1:18" ht="12.75" x14ac:dyDescent="0.2">
      <c r="A72" t="s">
        <v>11</v>
      </c>
      <c r="C72" s="70" t="s">
        <v>403</v>
      </c>
      <c r="D72">
        <f>VLOOKUP(C72,Coordinaten_meetronde5!$A$2:$F$73,5,FALSE)</f>
        <v>176159.49</v>
      </c>
      <c r="E72">
        <f>VLOOKUP(C72,Coordinaten_meetronde5!$A$2:$F$73,6,FALSE)</f>
        <v>434290.35</v>
      </c>
      <c r="F72">
        <f>VLOOKUP(C72,Coordinaten_meetronde5!$A$2:$F$73,4,FALSE)/100</f>
        <v>3.7</v>
      </c>
      <c r="G72" s="89">
        <v>2.9006137970849708</v>
      </c>
      <c r="H72" s="64">
        <v>0.23765763431077627</v>
      </c>
      <c r="I72" s="64">
        <v>0.27788232127825219</v>
      </c>
      <c r="J72" s="64">
        <v>0.28484166938224886</v>
      </c>
      <c r="K72" s="64">
        <v>0.56717980323829742</v>
      </c>
      <c r="L72" s="64">
        <v>0.68935301306441221</v>
      </c>
      <c r="M72" s="64">
        <v>0.94242657444992617</v>
      </c>
      <c r="O72" s="65">
        <v>2.1440443328672649</v>
      </c>
      <c r="P72" s="65">
        <v>3.5215351830177335</v>
      </c>
      <c r="Q72" s="66">
        <v>0.50178822758154429</v>
      </c>
      <c r="R72" s="91">
        <v>2.2561208233178531</v>
      </c>
    </row>
    <row r="73" spans="1:18" ht="12.75" x14ac:dyDescent="0.2">
      <c r="A73" t="s">
        <v>11</v>
      </c>
      <c r="C73" s="70" t="s">
        <v>404</v>
      </c>
      <c r="D73">
        <f>VLOOKUP(C73,Coordinaten_meetronde5!$A$2:$F$73,5,FALSE)</f>
        <v>176156.32</v>
      </c>
      <c r="E73">
        <f>VLOOKUP(C73,Coordinaten_meetronde5!$A$2:$F$73,6,FALSE)</f>
        <v>434273.33</v>
      </c>
      <c r="F73">
        <f>VLOOKUP(C73,Coordinaten_meetronde5!$A$2:$F$73,4,FALSE)/100</f>
        <v>4.5</v>
      </c>
      <c r="G73" s="89">
        <v>2.9789820652427554</v>
      </c>
      <c r="H73" s="64">
        <v>0.27095239817061328</v>
      </c>
      <c r="I73" s="64">
        <v>0.30833468207143888</v>
      </c>
      <c r="J73" s="64">
        <v>0.31640858128375576</v>
      </c>
      <c r="K73" s="64">
        <v>0.63114701856067668</v>
      </c>
      <c r="L73" s="64">
        <v>0.80716233468477094</v>
      </c>
      <c r="M73" s="64">
        <v>1.1280909651541653</v>
      </c>
      <c r="O73" s="65">
        <v>2.5059259335406709</v>
      </c>
      <c r="P73" s="65">
        <v>3.926724130984232</v>
      </c>
      <c r="Q73" s="66">
        <v>0.52012890140396029</v>
      </c>
      <c r="R73" s="91">
        <v>2.332658014150645</v>
      </c>
    </row>
    <row r="77" spans="1:18" x14ac:dyDescent="0.15">
      <c r="A77" t="s">
        <v>172</v>
      </c>
    </row>
  </sheetData>
  <phoneticPr fontId="2" type="noConversion"/>
  <conditionalFormatting sqref="C2:C17">
    <cfRule type="expression" dxfId="11" priority="19" stopIfTrue="1">
      <formula>AND(MOD(#REF!,44)&lt;&gt;0,#REF!=#REF!)=TRUE</formula>
    </cfRule>
    <cfRule type="expression" dxfId="10" priority="20" stopIfTrue="1">
      <formula>OR(#REF!&lt;&gt;#REF!,MOD(#REF!,44)=0)=TRUE</formula>
    </cfRule>
    <cfRule type="expression" dxfId="9" priority="21" stopIfTrue="1">
      <formula>#REF!=1</formula>
    </cfRule>
  </conditionalFormatting>
  <conditionalFormatting sqref="G2:M16">
    <cfRule type="expression" dxfId="8" priority="13" stopIfTrue="1">
      <formula>AND(MOD(#REF!,44)&lt;&gt;0,#REF!=#REF!)=TRUE</formula>
    </cfRule>
    <cfRule type="expression" dxfId="7" priority="14" stopIfTrue="1">
      <formula>OR(#REF!&lt;&gt;#REF!,MOD(#REF!,44)=0)=TRUE</formula>
    </cfRule>
    <cfRule type="expression" dxfId="6" priority="15" stopIfTrue="1">
      <formula>#REF!=1</formula>
    </cfRule>
  </conditionalFormatting>
  <conditionalFormatting sqref="G17:M17">
    <cfRule type="expression" dxfId="5" priority="16" stopIfTrue="1">
      <formula>AND(MOD(#REF!,44)&lt;&gt;0,#REF!=#REF!)=TRUE</formula>
    </cfRule>
    <cfRule type="expression" dxfId="4" priority="17" stopIfTrue="1">
      <formula>OR(#REF!&lt;&gt;#REF!,MOD(#REF!,44)=0)=TRUE</formula>
    </cfRule>
    <cfRule type="expression" dxfId="3" priority="18" stopIfTrue="1">
      <formula>#REF!=1</formula>
    </cfRule>
  </conditionalFormatting>
  <conditionalFormatting sqref="O2:R17">
    <cfRule type="expression" dxfId="2" priority="1" stopIfTrue="1">
      <formula>AND(MOD(#REF!,44)&lt;&gt;0,#REF!=#REF!)=TRUE</formula>
    </cfRule>
    <cfRule type="expression" dxfId="1" priority="2" stopIfTrue="1">
      <formula>OR(#REF!&lt;&gt;#REF!,MOD(#REF!,44)=0)=TRUE</formula>
    </cfRule>
    <cfRule type="expression" dxfId="0" priority="3" stopIfTrue="1">
      <formula>#REF!=1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8BF9-9C04-47AE-9219-A37059FC0EC5}">
  <dimension ref="A1:F73"/>
  <sheetViews>
    <sheetView workbookViewId="0">
      <selection activeCell="M23" sqref="M23"/>
    </sheetView>
  </sheetViews>
  <sheetFormatPr defaultRowHeight="11.25" x14ac:dyDescent="0.15"/>
  <sheetData>
    <row r="1" spans="1:6" x14ac:dyDescent="0.15">
      <c r="A1" t="s">
        <v>371</v>
      </c>
      <c r="B1" t="s">
        <v>405</v>
      </c>
      <c r="C1" t="s">
        <v>180</v>
      </c>
      <c r="D1" t="s">
        <v>406</v>
      </c>
      <c r="E1" t="s">
        <v>372</v>
      </c>
      <c r="F1" t="s">
        <v>373</v>
      </c>
    </row>
    <row r="2" spans="1:6" x14ac:dyDescent="0.15">
      <c r="A2" t="s">
        <v>12</v>
      </c>
      <c r="C2" s="86">
        <v>45369</v>
      </c>
      <c r="D2">
        <v>160</v>
      </c>
      <c r="E2">
        <v>192111.21</v>
      </c>
      <c r="F2">
        <v>432085.69</v>
      </c>
    </row>
    <row r="3" spans="1:6" x14ac:dyDescent="0.15">
      <c r="A3" t="s">
        <v>21</v>
      </c>
      <c r="C3" s="86">
        <v>45369</v>
      </c>
      <c r="D3">
        <v>270</v>
      </c>
      <c r="E3">
        <v>191993.03</v>
      </c>
      <c r="F3">
        <v>432083.58</v>
      </c>
    </row>
    <row r="4" spans="1:6" x14ac:dyDescent="0.15">
      <c r="A4" t="s">
        <v>22</v>
      </c>
      <c r="C4" s="86">
        <v>45369</v>
      </c>
      <c r="D4">
        <v>310</v>
      </c>
      <c r="E4">
        <v>191991.8</v>
      </c>
      <c r="F4">
        <v>432075.03</v>
      </c>
    </row>
    <row r="5" spans="1:6" x14ac:dyDescent="0.15">
      <c r="A5" t="s">
        <v>23</v>
      </c>
      <c r="C5" s="86">
        <v>45369</v>
      </c>
      <c r="D5">
        <v>410</v>
      </c>
      <c r="E5">
        <v>191988.2</v>
      </c>
      <c r="F5">
        <v>432049.8</v>
      </c>
    </row>
    <row r="6" spans="1:6" x14ac:dyDescent="0.15">
      <c r="A6" t="s">
        <v>24</v>
      </c>
      <c r="C6" s="86">
        <v>45369</v>
      </c>
      <c r="D6">
        <v>170</v>
      </c>
      <c r="E6">
        <v>191868.14</v>
      </c>
      <c r="F6">
        <v>432090.37</v>
      </c>
    </row>
    <row r="7" spans="1:6" x14ac:dyDescent="0.15">
      <c r="A7" t="s">
        <v>25</v>
      </c>
      <c r="C7" s="86">
        <v>45369</v>
      </c>
      <c r="D7">
        <v>200</v>
      </c>
      <c r="E7">
        <v>191867.81</v>
      </c>
      <c r="F7">
        <v>432067.35</v>
      </c>
    </row>
    <row r="8" spans="1:6" x14ac:dyDescent="0.15">
      <c r="A8" t="s">
        <v>26</v>
      </c>
      <c r="C8" s="86">
        <v>45369</v>
      </c>
      <c r="D8">
        <v>255</v>
      </c>
      <c r="E8">
        <v>191867.7</v>
      </c>
      <c r="F8">
        <v>432059.96</v>
      </c>
    </row>
    <row r="9" spans="1:6" x14ac:dyDescent="0.15">
      <c r="A9" t="s">
        <v>27</v>
      </c>
      <c r="C9" s="86">
        <v>45369</v>
      </c>
      <c r="D9">
        <v>410</v>
      </c>
      <c r="E9">
        <v>191867.41</v>
      </c>
      <c r="F9">
        <v>432040.13</v>
      </c>
    </row>
    <row r="10" spans="1:6" x14ac:dyDescent="0.15">
      <c r="A10" t="s">
        <v>28</v>
      </c>
      <c r="C10" s="86">
        <v>45369</v>
      </c>
      <c r="D10">
        <v>170</v>
      </c>
      <c r="E10">
        <v>191798.38</v>
      </c>
      <c r="F10">
        <v>432092.76</v>
      </c>
    </row>
    <row r="11" spans="1:6" x14ac:dyDescent="0.15">
      <c r="A11" t="s">
        <v>29</v>
      </c>
      <c r="C11" s="86">
        <v>45369</v>
      </c>
      <c r="D11">
        <v>190</v>
      </c>
      <c r="E11">
        <v>191798.38</v>
      </c>
      <c r="F11">
        <v>432072.12</v>
      </c>
    </row>
    <row r="12" spans="1:6" x14ac:dyDescent="0.15">
      <c r="A12" t="s">
        <v>30</v>
      </c>
      <c r="C12" s="86">
        <v>45369</v>
      </c>
      <c r="D12">
        <v>250</v>
      </c>
      <c r="E12">
        <v>191798.39</v>
      </c>
      <c r="F12">
        <v>432064.19</v>
      </c>
    </row>
    <row r="13" spans="1:6" x14ac:dyDescent="0.15">
      <c r="A13" t="s">
        <v>13</v>
      </c>
      <c r="C13" s="86">
        <v>45369</v>
      </c>
      <c r="D13">
        <v>270</v>
      </c>
      <c r="E13">
        <v>192108.96</v>
      </c>
      <c r="F13">
        <v>432066.7</v>
      </c>
    </row>
    <row r="14" spans="1:6" x14ac:dyDescent="0.15">
      <c r="A14" t="s">
        <v>31</v>
      </c>
      <c r="C14" s="86">
        <v>45369</v>
      </c>
      <c r="D14">
        <v>400</v>
      </c>
      <c r="E14">
        <v>191798.38</v>
      </c>
      <c r="F14">
        <v>432043.02</v>
      </c>
    </row>
    <row r="15" spans="1:6" x14ac:dyDescent="0.15">
      <c r="A15" t="s">
        <v>32</v>
      </c>
      <c r="C15" s="86">
        <v>45369</v>
      </c>
      <c r="D15">
        <v>180</v>
      </c>
      <c r="E15">
        <v>191711.08</v>
      </c>
      <c r="F15">
        <v>432092.76</v>
      </c>
    </row>
    <row r="16" spans="1:6" x14ac:dyDescent="0.15">
      <c r="A16" t="s">
        <v>33</v>
      </c>
      <c r="C16" s="86">
        <v>45369</v>
      </c>
      <c r="D16">
        <v>190</v>
      </c>
      <c r="E16">
        <v>191710.92</v>
      </c>
      <c r="F16">
        <v>432072.12</v>
      </c>
    </row>
    <row r="17" spans="1:6" x14ac:dyDescent="0.15">
      <c r="A17" t="s">
        <v>34</v>
      </c>
      <c r="C17" s="86">
        <v>45369</v>
      </c>
      <c r="D17">
        <v>260</v>
      </c>
      <c r="E17">
        <v>191710.86</v>
      </c>
      <c r="F17">
        <v>432064.71</v>
      </c>
    </row>
    <row r="18" spans="1:6" x14ac:dyDescent="0.15">
      <c r="A18" t="s">
        <v>35</v>
      </c>
      <c r="C18" s="86">
        <v>45369</v>
      </c>
      <c r="D18">
        <v>410</v>
      </c>
      <c r="E18">
        <v>191710.68</v>
      </c>
      <c r="F18">
        <v>432041.96</v>
      </c>
    </row>
    <row r="19" spans="1:6" x14ac:dyDescent="0.15">
      <c r="A19" t="s">
        <v>14</v>
      </c>
      <c r="C19" s="86">
        <v>45369</v>
      </c>
      <c r="D19">
        <v>310</v>
      </c>
      <c r="E19">
        <v>192107.76</v>
      </c>
      <c r="F19">
        <v>432056.63</v>
      </c>
    </row>
    <row r="20" spans="1:6" x14ac:dyDescent="0.15">
      <c r="A20" t="s">
        <v>15</v>
      </c>
      <c r="C20" s="86">
        <v>45369</v>
      </c>
      <c r="D20">
        <v>400</v>
      </c>
      <c r="E20">
        <v>192105.07</v>
      </c>
      <c r="F20">
        <v>432033.95</v>
      </c>
    </row>
    <row r="21" spans="1:6" x14ac:dyDescent="0.15">
      <c r="A21" t="s">
        <v>16</v>
      </c>
      <c r="C21" s="86">
        <v>45369</v>
      </c>
      <c r="D21">
        <v>150</v>
      </c>
      <c r="E21">
        <v>192059.16</v>
      </c>
      <c r="F21">
        <v>432093.86</v>
      </c>
    </row>
    <row r="22" spans="1:6" x14ac:dyDescent="0.15">
      <c r="A22" t="s">
        <v>17</v>
      </c>
      <c r="C22" s="86">
        <v>45369</v>
      </c>
      <c r="D22">
        <v>260</v>
      </c>
      <c r="E22">
        <v>192056.69</v>
      </c>
      <c r="F22">
        <v>432074.45</v>
      </c>
    </row>
    <row r="23" spans="1:6" x14ac:dyDescent="0.15">
      <c r="A23" t="s">
        <v>18</v>
      </c>
      <c r="C23" s="86">
        <v>45369</v>
      </c>
      <c r="D23">
        <v>310</v>
      </c>
      <c r="E23">
        <v>192055.53</v>
      </c>
      <c r="F23">
        <v>432065.32</v>
      </c>
    </row>
    <row r="24" spans="1:6" x14ac:dyDescent="0.15">
      <c r="A24" t="s">
        <v>19</v>
      </c>
      <c r="C24" s="86">
        <v>45369</v>
      </c>
      <c r="D24">
        <v>390</v>
      </c>
      <c r="E24">
        <v>192052.42</v>
      </c>
      <c r="F24">
        <v>432040.87</v>
      </c>
    </row>
    <row r="25" spans="1:6" x14ac:dyDescent="0.15">
      <c r="A25" t="s">
        <v>20</v>
      </c>
      <c r="C25" s="86">
        <v>45369</v>
      </c>
      <c r="D25">
        <v>150</v>
      </c>
      <c r="E25">
        <v>191995.57</v>
      </c>
      <c r="F25">
        <v>432101.39</v>
      </c>
    </row>
    <row r="26" spans="1:6" x14ac:dyDescent="0.15">
      <c r="A26" t="s">
        <v>407</v>
      </c>
      <c r="C26" s="86">
        <v>45370</v>
      </c>
      <c r="D26">
        <v>270</v>
      </c>
      <c r="E26">
        <v>178185.99</v>
      </c>
      <c r="F26">
        <v>433095.07</v>
      </c>
    </row>
    <row r="27" spans="1:6" x14ac:dyDescent="0.15">
      <c r="A27" t="s">
        <v>375</v>
      </c>
      <c r="C27" s="86">
        <v>45370</v>
      </c>
      <c r="D27">
        <v>325</v>
      </c>
      <c r="E27">
        <v>178121.14</v>
      </c>
      <c r="F27">
        <v>433142.36</v>
      </c>
    </row>
    <row r="28" spans="1:6" x14ac:dyDescent="0.15">
      <c r="A28" t="s">
        <v>376</v>
      </c>
      <c r="C28" s="86">
        <v>45370</v>
      </c>
      <c r="D28">
        <v>330</v>
      </c>
      <c r="E28">
        <v>178124.93</v>
      </c>
      <c r="F28">
        <v>433150.25</v>
      </c>
    </row>
    <row r="29" spans="1:6" x14ac:dyDescent="0.15">
      <c r="A29" t="s">
        <v>377</v>
      </c>
      <c r="C29" s="86">
        <v>45370</v>
      </c>
      <c r="D29">
        <v>640</v>
      </c>
      <c r="E29">
        <v>178132.48000000001</v>
      </c>
      <c r="F29">
        <v>433165.98</v>
      </c>
    </row>
    <row r="30" spans="1:6" x14ac:dyDescent="0.15">
      <c r="A30" t="s">
        <v>378</v>
      </c>
      <c r="C30" s="86">
        <v>45370</v>
      </c>
      <c r="D30">
        <v>320</v>
      </c>
      <c r="E30">
        <v>178011.5</v>
      </c>
      <c r="F30">
        <v>433173.05</v>
      </c>
    </row>
    <row r="31" spans="1:6" x14ac:dyDescent="0.15">
      <c r="A31" t="s">
        <v>379</v>
      </c>
      <c r="C31" s="86">
        <v>45370</v>
      </c>
      <c r="D31">
        <v>390</v>
      </c>
      <c r="E31">
        <v>178019.89</v>
      </c>
      <c r="F31">
        <v>433187.79</v>
      </c>
    </row>
    <row r="32" spans="1:6" x14ac:dyDescent="0.15">
      <c r="A32" t="s">
        <v>380</v>
      </c>
      <c r="C32" s="86">
        <v>45370</v>
      </c>
      <c r="D32">
        <v>440</v>
      </c>
      <c r="E32">
        <v>178025.32</v>
      </c>
      <c r="F32">
        <v>433197.31</v>
      </c>
    </row>
    <row r="33" spans="1:6" x14ac:dyDescent="0.15">
      <c r="A33" t="s">
        <v>381</v>
      </c>
      <c r="C33" s="86">
        <v>45370</v>
      </c>
      <c r="D33">
        <v>590</v>
      </c>
      <c r="E33">
        <v>178034.73</v>
      </c>
      <c r="F33">
        <v>433213.82</v>
      </c>
    </row>
    <row r="34" spans="1:6" x14ac:dyDescent="0.15">
      <c r="A34" t="s">
        <v>382</v>
      </c>
      <c r="C34" s="86">
        <v>45370</v>
      </c>
      <c r="D34">
        <v>330</v>
      </c>
      <c r="E34">
        <v>177962.72</v>
      </c>
      <c r="F34">
        <v>433196.92</v>
      </c>
    </row>
    <row r="35" spans="1:6" x14ac:dyDescent="0.15">
      <c r="A35" t="s">
        <v>383</v>
      </c>
      <c r="C35" s="86">
        <v>45370</v>
      </c>
      <c r="D35">
        <v>340</v>
      </c>
      <c r="E35">
        <v>177971.48</v>
      </c>
      <c r="F35">
        <v>433212</v>
      </c>
    </row>
    <row r="36" spans="1:6" x14ac:dyDescent="0.15">
      <c r="A36" t="s">
        <v>384</v>
      </c>
      <c r="C36" s="86">
        <v>45370</v>
      </c>
      <c r="D36">
        <v>420</v>
      </c>
      <c r="E36">
        <v>177976.47</v>
      </c>
      <c r="F36">
        <v>433220.57</v>
      </c>
    </row>
    <row r="37" spans="1:6" x14ac:dyDescent="0.15">
      <c r="A37" t="s">
        <v>408</v>
      </c>
      <c r="C37" s="86">
        <v>45370</v>
      </c>
      <c r="D37">
        <v>310</v>
      </c>
      <c r="E37">
        <v>178192.13</v>
      </c>
      <c r="F37">
        <v>433109.53</v>
      </c>
    </row>
    <row r="38" spans="1:6" x14ac:dyDescent="0.15">
      <c r="A38" t="s">
        <v>385</v>
      </c>
      <c r="C38" s="86">
        <v>45370</v>
      </c>
      <c r="D38">
        <v>590</v>
      </c>
      <c r="E38">
        <v>177986.32</v>
      </c>
      <c r="F38">
        <v>433237.52</v>
      </c>
    </row>
    <row r="39" spans="1:6" x14ac:dyDescent="0.15">
      <c r="A39" t="s">
        <v>386</v>
      </c>
      <c r="C39" s="86">
        <v>45370</v>
      </c>
      <c r="D39">
        <v>290</v>
      </c>
      <c r="E39">
        <v>177922.31</v>
      </c>
      <c r="F39">
        <v>433219.07</v>
      </c>
    </row>
    <row r="40" spans="1:6" x14ac:dyDescent="0.15">
      <c r="A40" t="s">
        <v>387</v>
      </c>
      <c r="C40" s="86">
        <v>45370</v>
      </c>
      <c r="D40">
        <v>330</v>
      </c>
      <c r="E40">
        <v>177930.64</v>
      </c>
      <c r="F40">
        <v>433232.87</v>
      </c>
    </row>
    <row r="41" spans="1:6" x14ac:dyDescent="0.15">
      <c r="A41" t="s">
        <v>388</v>
      </c>
      <c r="C41" s="86">
        <v>45370</v>
      </c>
      <c r="D41">
        <v>490</v>
      </c>
      <c r="E41">
        <v>177936.01</v>
      </c>
      <c r="F41">
        <v>433241.78</v>
      </c>
    </row>
    <row r="42" spans="1:6" x14ac:dyDescent="0.15">
      <c r="A42" t="s">
        <v>389</v>
      </c>
      <c r="C42" s="86">
        <v>45370</v>
      </c>
      <c r="D42">
        <v>590</v>
      </c>
      <c r="E42">
        <v>177946.11</v>
      </c>
      <c r="F42">
        <v>433258.53</v>
      </c>
    </row>
    <row r="43" spans="1:6" x14ac:dyDescent="0.15">
      <c r="A43" t="s">
        <v>409</v>
      </c>
      <c r="C43" s="86">
        <v>45370</v>
      </c>
      <c r="D43">
        <v>320</v>
      </c>
      <c r="E43">
        <v>178197.25</v>
      </c>
      <c r="F43">
        <v>433121.57</v>
      </c>
    </row>
    <row r="44" spans="1:6" x14ac:dyDescent="0.15">
      <c r="A44" t="s">
        <v>410</v>
      </c>
      <c r="C44" s="86">
        <v>45370</v>
      </c>
      <c r="D44">
        <v>470</v>
      </c>
      <c r="E44">
        <v>178203.1</v>
      </c>
      <c r="F44">
        <v>433135.35999999999</v>
      </c>
    </row>
    <row r="45" spans="1:6" x14ac:dyDescent="0.15">
      <c r="A45" t="s">
        <v>411</v>
      </c>
      <c r="C45" s="86">
        <v>45370</v>
      </c>
      <c r="D45">
        <v>330</v>
      </c>
      <c r="E45">
        <v>178150.91</v>
      </c>
      <c r="F45">
        <v>433108.34</v>
      </c>
    </row>
    <row r="46" spans="1:6" x14ac:dyDescent="0.15">
      <c r="A46" t="s">
        <v>412</v>
      </c>
      <c r="C46" s="86">
        <v>45370</v>
      </c>
      <c r="D46">
        <v>320</v>
      </c>
      <c r="E46">
        <v>178158.91</v>
      </c>
      <c r="F46">
        <v>433125.93</v>
      </c>
    </row>
    <row r="47" spans="1:6" x14ac:dyDescent="0.15">
      <c r="A47" t="s">
        <v>413</v>
      </c>
      <c r="C47" s="86">
        <v>45370</v>
      </c>
      <c r="D47">
        <v>330</v>
      </c>
      <c r="E47">
        <v>178163.19</v>
      </c>
      <c r="F47">
        <v>433135.34</v>
      </c>
    </row>
    <row r="48" spans="1:6" x14ac:dyDescent="0.15">
      <c r="A48" t="s">
        <v>414</v>
      </c>
      <c r="C48" s="86">
        <v>45370</v>
      </c>
      <c r="D48">
        <v>590</v>
      </c>
      <c r="E48">
        <v>178169.62</v>
      </c>
      <c r="F48">
        <v>433149.48</v>
      </c>
    </row>
    <row r="49" spans="1:6" x14ac:dyDescent="0.15">
      <c r="A49" t="s">
        <v>415</v>
      </c>
      <c r="C49" s="86">
        <v>45370</v>
      </c>
      <c r="D49">
        <v>330</v>
      </c>
      <c r="E49">
        <v>178113.46</v>
      </c>
      <c r="F49">
        <v>433126.37</v>
      </c>
    </row>
    <row r="50" spans="1:6" x14ac:dyDescent="0.15">
      <c r="A50" t="s">
        <v>416</v>
      </c>
      <c r="C50" s="86">
        <v>45370</v>
      </c>
      <c r="D50">
        <v>290</v>
      </c>
      <c r="E50">
        <v>176450.73</v>
      </c>
      <c r="F50">
        <v>434264.22</v>
      </c>
    </row>
    <row r="51" spans="1:6" x14ac:dyDescent="0.15">
      <c r="A51" t="s">
        <v>390</v>
      </c>
      <c r="C51" s="86">
        <v>45371</v>
      </c>
      <c r="D51">
        <v>200</v>
      </c>
      <c r="E51">
        <v>176382.16</v>
      </c>
      <c r="F51">
        <v>434258.47</v>
      </c>
    </row>
    <row r="52" spans="1:6" x14ac:dyDescent="0.15">
      <c r="A52" t="s">
        <v>391</v>
      </c>
      <c r="C52" s="86">
        <v>45371</v>
      </c>
      <c r="D52">
        <v>310</v>
      </c>
      <c r="E52">
        <v>176379.8</v>
      </c>
      <c r="F52">
        <v>434247.9</v>
      </c>
    </row>
    <row r="53" spans="1:6" x14ac:dyDescent="0.15">
      <c r="A53" t="s">
        <v>392</v>
      </c>
      <c r="C53" s="86">
        <v>45371</v>
      </c>
      <c r="D53">
        <v>590</v>
      </c>
      <c r="E53">
        <v>176376.13</v>
      </c>
      <c r="F53">
        <v>434231.39</v>
      </c>
    </row>
    <row r="54" spans="1:6" x14ac:dyDescent="0.15">
      <c r="A54" t="s">
        <v>393</v>
      </c>
      <c r="C54" s="86">
        <v>45371</v>
      </c>
      <c r="D54">
        <v>330</v>
      </c>
      <c r="E54">
        <v>176257.37</v>
      </c>
      <c r="F54">
        <v>434304.72</v>
      </c>
    </row>
    <row r="55" spans="1:6" x14ac:dyDescent="0.15">
      <c r="A55" t="s">
        <v>394</v>
      </c>
      <c r="C55" s="86">
        <v>45371</v>
      </c>
      <c r="D55">
        <v>360</v>
      </c>
      <c r="E55">
        <v>176254.13</v>
      </c>
      <c r="F55">
        <v>434285.83</v>
      </c>
    </row>
    <row r="56" spans="1:6" x14ac:dyDescent="0.15">
      <c r="A56" t="s">
        <v>395</v>
      </c>
      <c r="C56" s="86">
        <v>45371</v>
      </c>
      <c r="D56">
        <v>445</v>
      </c>
      <c r="E56">
        <v>176252.21</v>
      </c>
      <c r="F56">
        <v>434274.63</v>
      </c>
    </row>
    <row r="57" spans="1:6" x14ac:dyDescent="0.15">
      <c r="A57" t="s">
        <v>396</v>
      </c>
      <c r="C57" s="86">
        <v>45371</v>
      </c>
      <c r="D57">
        <v>425</v>
      </c>
      <c r="E57">
        <v>176249.41</v>
      </c>
      <c r="F57">
        <v>434258.31</v>
      </c>
    </row>
    <row r="58" spans="1:6" x14ac:dyDescent="0.15">
      <c r="A58" t="s">
        <v>397</v>
      </c>
      <c r="C58" s="86">
        <v>45371</v>
      </c>
      <c r="D58">
        <v>290</v>
      </c>
      <c r="E58">
        <v>176210.98</v>
      </c>
      <c r="F58">
        <v>434311.45</v>
      </c>
    </row>
    <row r="59" spans="1:6" x14ac:dyDescent="0.15">
      <c r="A59" t="s">
        <v>398</v>
      </c>
      <c r="C59" s="86">
        <v>45371</v>
      </c>
      <c r="D59">
        <v>440</v>
      </c>
      <c r="E59">
        <v>176207.98</v>
      </c>
      <c r="F59">
        <v>434295.11</v>
      </c>
    </row>
    <row r="60" spans="1:6" x14ac:dyDescent="0.15">
      <c r="A60" t="s">
        <v>399</v>
      </c>
      <c r="C60" s="86">
        <v>45371</v>
      </c>
      <c r="D60">
        <v>390</v>
      </c>
      <c r="E60">
        <v>176205.72</v>
      </c>
      <c r="F60">
        <v>434282.72</v>
      </c>
    </row>
    <row r="61" spans="1:6" x14ac:dyDescent="0.15">
      <c r="A61" t="s">
        <v>417</v>
      </c>
      <c r="C61" s="86">
        <v>45370</v>
      </c>
      <c r="D61">
        <v>490</v>
      </c>
      <c r="E61">
        <v>176447.05</v>
      </c>
      <c r="F61">
        <v>434247.81</v>
      </c>
    </row>
    <row r="62" spans="1:6" x14ac:dyDescent="0.15">
      <c r="A62" t="s">
        <v>400</v>
      </c>
      <c r="C62" s="86">
        <v>45371</v>
      </c>
      <c r="D62">
        <v>470</v>
      </c>
      <c r="E62">
        <v>176202.47</v>
      </c>
      <c r="F62">
        <v>434265.02</v>
      </c>
    </row>
    <row r="63" spans="1:6" x14ac:dyDescent="0.15">
      <c r="A63" t="s">
        <v>401</v>
      </c>
      <c r="C63" s="86">
        <v>45371</v>
      </c>
      <c r="D63">
        <v>315</v>
      </c>
      <c r="E63">
        <v>176164.6</v>
      </c>
      <c r="F63">
        <v>434317.74</v>
      </c>
    </row>
    <row r="64" spans="1:6" x14ac:dyDescent="0.15">
      <c r="A64" t="s">
        <v>402</v>
      </c>
      <c r="C64" s="86">
        <v>45371</v>
      </c>
      <c r="D64">
        <v>320</v>
      </c>
      <c r="E64">
        <v>176161.61</v>
      </c>
      <c r="F64">
        <v>434301.72</v>
      </c>
    </row>
    <row r="65" spans="1:6" x14ac:dyDescent="0.15">
      <c r="A65" t="s">
        <v>403</v>
      </c>
      <c r="C65" s="86">
        <v>45371</v>
      </c>
      <c r="D65">
        <v>370</v>
      </c>
      <c r="E65">
        <v>176159.49</v>
      </c>
      <c r="F65">
        <v>434290.35</v>
      </c>
    </row>
    <row r="66" spans="1:6" x14ac:dyDescent="0.15">
      <c r="A66" t="s">
        <v>404</v>
      </c>
      <c r="C66" s="86">
        <v>45371</v>
      </c>
      <c r="D66">
        <v>450</v>
      </c>
      <c r="E66">
        <v>176156.32</v>
      </c>
      <c r="F66">
        <v>434273.33</v>
      </c>
    </row>
    <row r="67" spans="1:6" x14ac:dyDescent="0.15">
      <c r="A67" t="s">
        <v>418</v>
      </c>
      <c r="C67" s="86">
        <v>45371</v>
      </c>
      <c r="D67">
        <v>590</v>
      </c>
      <c r="E67">
        <v>176444.64</v>
      </c>
      <c r="F67">
        <v>434237.05</v>
      </c>
    </row>
    <row r="68" spans="1:6" x14ac:dyDescent="0.15">
      <c r="A68" t="s">
        <v>419</v>
      </c>
      <c r="C68" s="86">
        <v>45371</v>
      </c>
      <c r="D68">
        <v>640</v>
      </c>
      <c r="E68">
        <v>176440.39</v>
      </c>
      <c r="F68">
        <v>434218.11</v>
      </c>
    </row>
    <row r="69" spans="1:6" x14ac:dyDescent="0.15">
      <c r="A69" t="s">
        <v>420</v>
      </c>
      <c r="C69" s="86">
        <v>45371</v>
      </c>
      <c r="D69">
        <v>210</v>
      </c>
      <c r="E69">
        <v>176419.95</v>
      </c>
      <c r="F69">
        <v>434270.11</v>
      </c>
    </row>
    <row r="70" spans="1:6" x14ac:dyDescent="0.15">
      <c r="A70" t="s">
        <v>421</v>
      </c>
      <c r="C70" s="86">
        <v>45371</v>
      </c>
      <c r="D70">
        <v>345</v>
      </c>
      <c r="E70">
        <v>176416.26</v>
      </c>
      <c r="F70">
        <v>434252.25</v>
      </c>
    </row>
    <row r="71" spans="1:6" x14ac:dyDescent="0.15">
      <c r="A71" t="s">
        <v>422</v>
      </c>
      <c r="C71" s="86">
        <v>45371</v>
      </c>
      <c r="D71">
        <v>470</v>
      </c>
      <c r="E71">
        <v>176414.05</v>
      </c>
      <c r="F71">
        <v>434241.55</v>
      </c>
    </row>
    <row r="72" spans="1:6" x14ac:dyDescent="0.15">
      <c r="A72" t="s">
        <v>423</v>
      </c>
      <c r="C72" s="86">
        <v>45371</v>
      </c>
      <c r="D72">
        <v>590</v>
      </c>
      <c r="E72">
        <v>176410.82</v>
      </c>
      <c r="F72">
        <v>434226.01</v>
      </c>
    </row>
    <row r="73" spans="1:6" x14ac:dyDescent="0.15">
      <c r="A73" t="s">
        <v>424</v>
      </c>
      <c r="C73" s="86">
        <v>45371</v>
      </c>
      <c r="D73">
        <v>170</v>
      </c>
      <c r="E73">
        <v>176385.56</v>
      </c>
      <c r="F73">
        <v>434273.73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2427-2A3E-4F3B-B847-9C30C210098C}">
  <dimension ref="A1:D71"/>
  <sheetViews>
    <sheetView topLeftCell="A28" workbookViewId="0">
      <selection activeCell="A72" sqref="A72"/>
    </sheetView>
  </sheetViews>
  <sheetFormatPr defaultRowHeight="11.25" x14ac:dyDescent="0.15"/>
  <cols>
    <col min="1" max="1" width="10" bestFit="1" customWidth="1"/>
    <col min="2" max="2" width="11.125" style="2" bestFit="1" customWidth="1"/>
    <col min="3" max="3" width="10.875" style="2" bestFit="1" customWidth="1"/>
    <col min="4" max="4" width="9.25" style="2" bestFit="1" customWidth="1"/>
  </cols>
  <sheetData>
    <row r="1" spans="1:4" x14ac:dyDescent="0.15">
      <c r="A1" t="s">
        <v>144</v>
      </c>
      <c r="B1"/>
      <c r="C1"/>
      <c r="D1"/>
    </row>
    <row r="2" spans="1:4" x14ac:dyDescent="0.15">
      <c r="B2"/>
      <c r="C2"/>
      <c r="D2"/>
    </row>
    <row r="3" spans="1:4" x14ac:dyDescent="0.15">
      <c r="A3" t="s">
        <v>141</v>
      </c>
      <c r="B3" s="2">
        <v>192106.66099999999</v>
      </c>
      <c r="C3" s="2">
        <v>432035.04399999999</v>
      </c>
      <c r="D3" s="2">
        <v>6.4589999999999996</v>
      </c>
    </row>
    <row r="4" spans="1:4" x14ac:dyDescent="0.15">
      <c r="A4" t="s">
        <v>139</v>
      </c>
      <c r="B4" s="2">
        <v>192107.55100000001</v>
      </c>
      <c r="C4" s="2">
        <v>432056.66800000001</v>
      </c>
      <c r="D4" s="2">
        <v>6.5640000000000001</v>
      </c>
    </row>
    <row r="5" spans="1:4" x14ac:dyDescent="0.15">
      <c r="A5" t="s">
        <v>122</v>
      </c>
      <c r="B5" s="2">
        <v>192108.74299999999</v>
      </c>
      <c r="C5" s="2">
        <v>432066.696</v>
      </c>
      <c r="D5" s="2">
        <v>6.6929999999999996</v>
      </c>
    </row>
    <row r="6" spans="1:4" x14ac:dyDescent="0.15">
      <c r="A6" t="s">
        <v>134</v>
      </c>
      <c r="B6" s="2">
        <v>192111.073</v>
      </c>
      <c r="C6" s="2">
        <v>432085.49099999998</v>
      </c>
      <c r="D6" s="2">
        <v>7.0970000000000004</v>
      </c>
    </row>
    <row r="7" spans="1:4" x14ac:dyDescent="0.15">
      <c r="A7" t="s">
        <v>121</v>
      </c>
      <c r="B7" s="2">
        <v>192055.47399999999</v>
      </c>
      <c r="C7" s="2">
        <v>432065.315</v>
      </c>
      <c r="D7" s="2">
        <v>6.5460000000000003</v>
      </c>
    </row>
    <row r="8" spans="1:4" x14ac:dyDescent="0.15">
      <c r="A8" t="s">
        <v>131</v>
      </c>
      <c r="B8" s="2">
        <v>192056.68</v>
      </c>
      <c r="C8" s="2">
        <v>432074.49</v>
      </c>
      <c r="D8" s="2">
        <v>6.5890000000000004</v>
      </c>
    </row>
    <row r="9" spans="1:4" x14ac:dyDescent="0.15">
      <c r="A9" t="s">
        <v>130</v>
      </c>
      <c r="B9" s="2">
        <v>192059.23300000001</v>
      </c>
      <c r="C9" s="2">
        <v>432093.79599999997</v>
      </c>
      <c r="D9" s="2">
        <v>7.2060000000000004</v>
      </c>
    </row>
    <row r="10" spans="1:4" x14ac:dyDescent="0.15">
      <c r="A10" t="s">
        <v>135</v>
      </c>
      <c r="B10" s="2">
        <v>192052.37599999999</v>
      </c>
      <c r="C10" s="2">
        <v>432043.21</v>
      </c>
      <c r="D10" s="2">
        <v>6.5179999999999998</v>
      </c>
    </row>
    <row r="11" spans="1:4" x14ac:dyDescent="0.15">
      <c r="A11" t="s">
        <v>129</v>
      </c>
      <c r="B11" s="2">
        <v>191989.15599999999</v>
      </c>
      <c r="C11" s="2">
        <v>432048.09100000001</v>
      </c>
      <c r="D11" s="2">
        <v>6.47</v>
      </c>
    </row>
    <row r="12" spans="1:4" x14ac:dyDescent="0.15">
      <c r="A12" t="s">
        <v>126</v>
      </c>
      <c r="B12" s="2">
        <v>191992.236</v>
      </c>
      <c r="C12" s="2">
        <v>432074.886</v>
      </c>
      <c r="D12" s="2">
        <v>6.3680000000000003</v>
      </c>
    </row>
    <row r="13" spans="1:4" x14ac:dyDescent="0.15">
      <c r="A13" t="s">
        <v>142</v>
      </c>
      <c r="B13" s="2">
        <v>191993.25399999999</v>
      </c>
      <c r="C13" s="2">
        <v>432083.61900000001</v>
      </c>
      <c r="D13" s="2">
        <v>6.4809999999999999</v>
      </c>
    </row>
    <row r="14" spans="1:4" x14ac:dyDescent="0.15">
      <c r="A14" t="s">
        <v>132</v>
      </c>
      <c r="B14" s="2">
        <v>191995.484</v>
      </c>
      <c r="C14" s="2">
        <v>432101.39399999997</v>
      </c>
      <c r="D14" s="2">
        <v>7.4770000000000003</v>
      </c>
    </row>
    <row r="15" spans="1:4" x14ac:dyDescent="0.15">
      <c r="A15" t="s">
        <v>124</v>
      </c>
      <c r="B15" s="2">
        <v>191868.799</v>
      </c>
      <c r="C15" s="2">
        <v>432091.67099999997</v>
      </c>
      <c r="D15" s="2">
        <v>6.3220000000000001</v>
      </c>
    </row>
    <row r="16" spans="1:4" x14ac:dyDescent="0.15">
      <c r="A16" t="s">
        <v>138</v>
      </c>
      <c r="B16" s="2">
        <v>191867.37299999999</v>
      </c>
      <c r="C16" s="2">
        <v>432067.89299999998</v>
      </c>
      <c r="D16" s="2">
        <v>6.8959999999999999</v>
      </c>
    </row>
    <row r="17" spans="1:4" x14ac:dyDescent="0.15">
      <c r="A17" t="s">
        <v>120</v>
      </c>
      <c r="B17" s="2">
        <v>191867.402</v>
      </c>
      <c r="C17" s="2">
        <v>432059.97499999998</v>
      </c>
      <c r="D17" s="2">
        <v>6.8369999999999997</v>
      </c>
    </row>
    <row r="18" spans="1:4" x14ac:dyDescent="0.15">
      <c r="A18" t="s">
        <v>136</v>
      </c>
      <c r="B18" s="2">
        <v>191866.57500000001</v>
      </c>
      <c r="C18" s="2">
        <v>432041.766</v>
      </c>
      <c r="D18" s="2">
        <v>6.431</v>
      </c>
    </row>
    <row r="20" spans="1:4" x14ac:dyDescent="0.15">
      <c r="A20" t="s">
        <v>145</v>
      </c>
    </row>
    <row r="21" spans="1:4" x14ac:dyDescent="0.15">
      <c r="A21" t="s">
        <v>105</v>
      </c>
      <c r="B21" s="2">
        <v>176450.73</v>
      </c>
      <c r="C21" s="2">
        <v>434264.22</v>
      </c>
      <c r="D21" s="2">
        <v>215</v>
      </c>
    </row>
    <row r="22" spans="1:4" x14ac:dyDescent="0.15">
      <c r="A22" t="s">
        <v>104</v>
      </c>
      <c r="B22" s="2">
        <v>176382.16</v>
      </c>
      <c r="C22" s="2">
        <v>434258.47</v>
      </c>
      <c r="D22" s="2">
        <v>115</v>
      </c>
    </row>
    <row r="23" spans="1:4" x14ac:dyDescent="0.15">
      <c r="A23" t="s">
        <v>116</v>
      </c>
      <c r="B23" s="2">
        <v>176379.8</v>
      </c>
      <c r="C23" s="2">
        <v>434247.9</v>
      </c>
      <c r="D23" s="2">
        <v>160</v>
      </c>
    </row>
    <row r="24" spans="1:4" x14ac:dyDescent="0.15">
      <c r="A24" t="s">
        <v>107</v>
      </c>
      <c r="B24" s="2">
        <v>176376.13</v>
      </c>
      <c r="C24" s="2">
        <v>434231.39</v>
      </c>
      <c r="D24" s="2">
        <v>285</v>
      </c>
    </row>
    <row r="25" spans="1:4" x14ac:dyDescent="0.15">
      <c r="A25" t="s">
        <v>113</v>
      </c>
      <c r="B25" s="2">
        <v>176257.37</v>
      </c>
      <c r="C25" s="2">
        <v>434304.72</v>
      </c>
      <c r="D25" s="2">
        <v>200</v>
      </c>
    </row>
    <row r="26" spans="1:4" x14ac:dyDescent="0.15">
      <c r="A26" t="s">
        <v>94</v>
      </c>
      <c r="B26" s="2">
        <v>176254.13</v>
      </c>
      <c r="C26" s="2">
        <v>434285.83</v>
      </c>
      <c r="D26" s="2">
        <v>150</v>
      </c>
    </row>
    <row r="27" spans="1:4" x14ac:dyDescent="0.15">
      <c r="A27" t="s">
        <v>112</v>
      </c>
      <c r="B27" s="2">
        <v>176252.21</v>
      </c>
      <c r="C27" s="2">
        <v>434274.63</v>
      </c>
      <c r="D27" s="2">
        <v>170</v>
      </c>
    </row>
    <row r="28" spans="1:4" x14ac:dyDescent="0.15">
      <c r="A28" t="s">
        <v>117</v>
      </c>
      <c r="B28" s="2">
        <v>176249.41</v>
      </c>
      <c r="C28" s="2">
        <v>434258.31</v>
      </c>
      <c r="D28" s="2">
        <v>320</v>
      </c>
    </row>
    <row r="29" spans="1:4" x14ac:dyDescent="0.15">
      <c r="A29" t="s">
        <v>95</v>
      </c>
      <c r="B29" s="2">
        <v>176210.98</v>
      </c>
      <c r="C29" s="2">
        <v>434311.45</v>
      </c>
      <c r="D29" s="2">
        <v>190</v>
      </c>
    </row>
    <row r="30" spans="1:4" x14ac:dyDescent="0.15">
      <c r="A30" t="s">
        <v>102</v>
      </c>
      <c r="B30" s="2">
        <v>176207.98</v>
      </c>
      <c r="C30" s="2">
        <v>434295.1</v>
      </c>
      <c r="D30" s="2">
        <v>145</v>
      </c>
    </row>
    <row r="31" spans="1:4" x14ac:dyDescent="0.15">
      <c r="A31" t="s">
        <v>99</v>
      </c>
      <c r="B31" s="2">
        <v>176205.72</v>
      </c>
      <c r="C31" s="2">
        <v>434282.74</v>
      </c>
      <c r="D31" s="2">
        <v>165</v>
      </c>
    </row>
    <row r="32" spans="1:4" x14ac:dyDescent="0.15">
      <c r="A32" t="s">
        <v>103</v>
      </c>
      <c r="B32" s="2">
        <v>176447.05</v>
      </c>
      <c r="C32" s="2">
        <v>434247.81</v>
      </c>
      <c r="D32" s="2">
        <v>150</v>
      </c>
    </row>
    <row r="33" spans="1:4" x14ac:dyDescent="0.15">
      <c r="A33" t="s">
        <v>109</v>
      </c>
      <c r="B33" s="2">
        <v>176202.47</v>
      </c>
      <c r="C33" s="2">
        <v>434265.02</v>
      </c>
      <c r="D33" s="2">
        <v>270</v>
      </c>
    </row>
    <row r="34" spans="1:4" x14ac:dyDescent="0.15">
      <c r="A34" t="s">
        <v>97</v>
      </c>
      <c r="B34" s="2">
        <v>176164.6</v>
      </c>
      <c r="C34" s="2">
        <v>434317.74</v>
      </c>
      <c r="D34" s="2">
        <v>230</v>
      </c>
    </row>
    <row r="35" spans="1:4" x14ac:dyDescent="0.15">
      <c r="A35" t="s">
        <v>106</v>
      </c>
      <c r="B35" s="2">
        <v>176161.61</v>
      </c>
      <c r="C35" s="2">
        <v>434301.72</v>
      </c>
      <c r="D35" s="2">
        <v>165</v>
      </c>
    </row>
    <row r="36" spans="1:4" x14ac:dyDescent="0.15">
      <c r="A36" t="s">
        <v>111</v>
      </c>
      <c r="B36" s="2">
        <v>176159.49</v>
      </c>
      <c r="C36" s="2">
        <v>434290.35</v>
      </c>
      <c r="D36" s="2">
        <v>160</v>
      </c>
    </row>
    <row r="37" spans="1:4" x14ac:dyDescent="0.15">
      <c r="A37" t="s">
        <v>118</v>
      </c>
      <c r="B37" s="2">
        <v>176156.32</v>
      </c>
      <c r="C37" s="2">
        <v>434273.33</v>
      </c>
      <c r="D37" s="2">
        <v>340</v>
      </c>
    </row>
    <row r="38" spans="1:4" x14ac:dyDescent="0.15">
      <c r="A38" t="s">
        <v>98</v>
      </c>
      <c r="B38" s="2">
        <v>176444.64</v>
      </c>
      <c r="C38" s="2">
        <v>434237.05</v>
      </c>
      <c r="D38" s="2">
        <v>165</v>
      </c>
    </row>
    <row r="39" spans="1:4" x14ac:dyDescent="0.15">
      <c r="A39" t="s">
        <v>100</v>
      </c>
      <c r="B39" s="2">
        <v>176440.39</v>
      </c>
      <c r="C39" s="2">
        <v>434218.11</v>
      </c>
      <c r="D39" s="2">
        <v>425</v>
      </c>
    </row>
    <row r="40" spans="1:4" x14ac:dyDescent="0.15">
      <c r="A40" t="s">
        <v>114</v>
      </c>
      <c r="B40" s="2">
        <v>176419.95</v>
      </c>
      <c r="C40" s="2">
        <v>434270.11</v>
      </c>
      <c r="D40" s="2">
        <v>170</v>
      </c>
    </row>
    <row r="41" spans="1:4" x14ac:dyDescent="0.15">
      <c r="A41" t="s">
        <v>110</v>
      </c>
      <c r="B41" s="2">
        <v>176416.26</v>
      </c>
      <c r="C41" s="2">
        <v>434252.25</v>
      </c>
      <c r="D41" s="2">
        <v>150</v>
      </c>
    </row>
    <row r="42" spans="1:4" x14ac:dyDescent="0.15">
      <c r="A42" t="s">
        <v>101</v>
      </c>
      <c r="B42" s="2">
        <v>176414.05</v>
      </c>
      <c r="C42" s="2">
        <v>434241.55</v>
      </c>
      <c r="D42" s="2">
        <v>155</v>
      </c>
    </row>
    <row r="43" spans="1:4" x14ac:dyDescent="0.15">
      <c r="A43" t="s">
        <v>108</v>
      </c>
      <c r="B43" s="2">
        <v>176410.82</v>
      </c>
      <c r="C43" s="2">
        <v>434226.01</v>
      </c>
      <c r="D43" s="2">
        <v>400</v>
      </c>
    </row>
    <row r="44" spans="1:4" x14ac:dyDescent="0.15">
      <c r="A44" t="s">
        <v>115</v>
      </c>
      <c r="B44" s="2">
        <v>176385.56</v>
      </c>
      <c r="C44" s="2">
        <v>434273.73</v>
      </c>
      <c r="D44" s="2">
        <v>125</v>
      </c>
    </row>
    <row r="47" spans="1:4" x14ac:dyDescent="0.15">
      <c r="A47" t="s">
        <v>146</v>
      </c>
    </row>
    <row r="48" spans="1:4" x14ac:dyDescent="0.15">
      <c r="A48" t="s">
        <v>147</v>
      </c>
      <c r="B48" s="2">
        <v>178200.77499999999</v>
      </c>
      <c r="C48" s="2">
        <v>433139.88099999999</v>
      </c>
      <c r="D48" s="2">
        <v>4.3840000000000003</v>
      </c>
    </row>
    <row r="49" spans="1:4" x14ac:dyDescent="0.15">
      <c r="A49" t="s">
        <v>148</v>
      </c>
      <c r="B49" s="2">
        <v>178169.014</v>
      </c>
      <c r="C49" s="2">
        <v>433150.25599999999</v>
      </c>
      <c r="D49" s="2">
        <v>4.4800000000000004</v>
      </c>
    </row>
    <row r="50" spans="1:4" x14ac:dyDescent="0.15">
      <c r="A50" t="s">
        <v>149</v>
      </c>
      <c r="B50" s="2">
        <v>178134.68900000001</v>
      </c>
      <c r="C50" s="2">
        <v>433165.95600000001</v>
      </c>
      <c r="D50" s="2">
        <v>4.5010000000000003</v>
      </c>
    </row>
    <row r="51" spans="1:4" x14ac:dyDescent="0.15">
      <c r="A51" t="s">
        <v>150</v>
      </c>
      <c r="B51" s="2">
        <v>178038.53400000001</v>
      </c>
      <c r="C51" s="2">
        <v>433212.391</v>
      </c>
      <c r="D51" s="2">
        <v>4.4109999999999996</v>
      </c>
    </row>
    <row r="52" spans="1:4" x14ac:dyDescent="0.15">
      <c r="A52" t="s">
        <v>151</v>
      </c>
      <c r="B52" s="2">
        <v>177988.50399999999</v>
      </c>
      <c r="C52" s="2">
        <v>433239.299</v>
      </c>
      <c r="D52" s="2">
        <v>4.4790000000000001</v>
      </c>
    </row>
    <row r="53" spans="1:4" x14ac:dyDescent="0.15">
      <c r="A53" t="s">
        <v>152</v>
      </c>
      <c r="B53" s="2">
        <v>177945.64499999999</v>
      </c>
      <c r="C53" s="2">
        <v>433258.99400000001</v>
      </c>
      <c r="D53" s="2">
        <v>4.4509999999999996</v>
      </c>
    </row>
    <row r="54" spans="1:4" x14ac:dyDescent="0.15">
      <c r="A54" t="s">
        <v>153</v>
      </c>
      <c r="B54" s="2">
        <v>177935.92800000001</v>
      </c>
      <c r="C54" s="2">
        <v>433241.58199999999</v>
      </c>
      <c r="D54" s="2">
        <v>4.2619999999999996</v>
      </c>
    </row>
    <row r="55" spans="1:4" x14ac:dyDescent="0.15">
      <c r="A55" t="s">
        <v>154</v>
      </c>
      <c r="B55" s="2">
        <v>177930.18299999999</v>
      </c>
      <c r="C55" s="2">
        <v>433232.68099999998</v>
      </c>
      <c r="D55" s="2">
        <v>4.2960000000000003</v>
      </c>
    </row>
    <row r="56" spans="1:4" x14ac:dyDescent="0.15">
      <c r="A56" t="s">
        <v>155</v>
      </c>
      <c r="B56" s="2">
        <v>177922.06700000001</v>
      </c>
      <c r="C56" s="2">
        <v>433218.86499999999</v>
      </c>
      <c r="D56" s="2">
        <v>4.2560000000000002</v>
      </c>
    </row>
    <row r="57" spans="1:4" x14ac:dyDescent="0.15">
      <c r="A57" t="s">
        <v>156</v>
      </c>
      <c r="B57" s="2">
        <v>177976.43700000001</v>
      </c>
      <c r="C57" s="2">
        <v>433219.89600000001</v>
      </c>
      <c r="D57" s="2">
        <v>4.2460000000000004</v>
      </c>
    </row>
    <row r="58" spans="1:4" x14ac:dyDescent="0.15">
      <c r="A58" t="s">
        <v>157</v>
      </c>
      <c r="B58" s="2">
        <v>177971.717</v>
      </c>
      <c r="C58" s="2">
        <v>433210.62800000003</v>
      </c>
      <c r="D58" s="2">
        <v>4.2389999999999999</v>
      </c>
    </row>
    <row r="59" spans="1:4" x14ac:dyDescent="0.15">
      <c r="A59" t="s">
        <v>158</v>
      </c>
      <c r="B59" s="2">
        <v>177968.905</v>
      </c>
      <c r="C59" s="2">
        <v>433203.875</v>
      </c>
      <c r="D59" s="2">
        <v>4.1050000000000004</v>
      </c>
    </row>
    <row r="60" spans="1:4" x14ac:dyDescent="0.15">
      <c r="A60" t="s">
        <v>159</v>
      </c>
      <c r="B60" s="2">
        <v>178025.655</v>
      </c>
      <c r="C60" s="2">
        <v>433196.70699999999</v>
      </c>
      <c r="D60" s="2">
        <v>4.1449999999999996</v>
      </c>
    </row>
    <row r="61" spans="1:4" x14ac:dyDescent="0.15">
      <c r="A61" t="s">
        <v>160</v>
      </c>
      <c r="B61" s="2">
        <v>178013.60500000001</v>
      </c>
      <c r="C61" s="2">
        <v>433172.33199999999</v>
      </c>
      <c r="D61" s="2">
        <v>4.2359999999999998</v>
      </c>
    </row>
    <row r="62" spans="1:4" x14ac:dyDescent="0.15">
      <c r="A62" t="s">
        <v>161</v>
      </c>
      <c r="B62" s="2">
        <v>178125.57500000001</v>
      </c>
      <c r="C62" s="2">
        <v>433149.53200000001</v>
      </c>
      <c r="D62" s="2">
        <v>4.26</v>
      </c>
    </row>
    <row r="63" spans="1:4" x14ac:dyDescent="0.15">
      <c r="A63" t="s">
        <v>162</v>
      </c>
      <c r="B63" s="2">
        <v>178121.364</v>
      </c>
      <c r="C63" s="2">
        <v>433141.80099999998</v>
      </c>
      <c r="D63" s="2">
        <v>4.2949999999999999</v>
      </c>
    </row>
    <row r="64" spans="1:4" x14ac:dyDescent="0.15">
      <c r="A64" t="s">
        <v>163</v>
      </c>
      <c r="B64" s="2">
        <v>178113.81099999999</v>
      </c>
      <c r="C64" s="2">
        <v>433134.99</v>
      </c>
      <c r="D64" s="2">
        <v>4.375</v>
      </c>
    </row>
    <row r="65" spans="1:4" x14ac:dyDescent="0.15">
      <c r="A65" t="s">
        <v>164</v>
      </c>
      <c r="B65" s="2">
        <v>178163.12599999999</v>
      </c>
      <c r="C65" s="2">
        <v>433134.908</v>
      </c>
      <c r="D65" s="2">
        <v>4.1120000000000001</v>
      </c>
    </row>
    <row r="66" spans="1:4" x14ac:dyDescent="0.15">
      <c r="A66" t="s">
        <v>165</v>
      </c>
      <c r="B66" s="2">
        <v>178017.62700000001</v>
      </c>
      <c r="C66" s="2">
        <v>433186.99</v>
      </c>
      <c r="D66" s="2">
        <v>4.3869999999999996</v>
      </c>
    </row>
    <row r="67" spans="1:4" x14ac:dyDescent="0.15">
      <c r="A67" t="s">
        <v>166</v>
      </c>
      <c r="B67" s="2">
        <v>178159.14799999999</v>
      </c>
      <c r="C67" s="2">
        <v>433126.42800000001</v>
      </c>
      <c r="D67" s="2">
        <v>4.3979999999999997</v>
      </c>
    </row>
    <row r="68" spans="1:4" x14ac:dyDescent="0.15">
      <c r="A68" t="s">
        <v>167</v>
      </c>
      <c r="B68" s="2">
        <v>178152.04500000001</v>
      </c>
      <c r="C68" s="2">
        <v>433109.038</v>
      </c>
      <c r="D68" s="2">
        <v>4.4029999999999996</v>
      </c>
    </row>
    <row r="69" spans="1:4" x14ac:dyDescent="0.15">
      <c r="A69" t="s">
        <v>168</v>
      </c>
      <c r="B69" s="2">
        <v>178197.38500000001</v>
      </c>
      <c r="C69" s="2">
        <v>433122.21600000001</v>
      </c>
      <c r="D69" s="2">
        <v>4.3630000000000004</v>
      </c>
    </row>
    <row r="70" spans="1:4" x14ac:dyDescent="0.15">
      <c r="A70" t="s">
        <v>169</v>
      </c>
      <c r="B70" s="2">
        <v>178191.88699999999</v>
      </c>
      <c r="C70" s="2">
        <v>433109.527</v>
      </c>
      <c r="D70" s="2">
        <v>4.4279999999999999</v>
      </c>
    </row>
    <row r="71" spans="1:4" x14ac:dyDescent="0.15">
      <c r="A71" t="s">
        <v>425</v>
      </c>
      <c r="B71" s="2">
        <v>178186.08</v>
      </c>
      <c r="C71" s="2">
        <v>433095.00300000003</v>
      </c>
      <c r="D71" s="2">
        <v>4.649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5DB6-21CA-432A-90E2-FD54AE81E858}">
  <dimension ref="A1:D155"/>
  <sheetViews>
    <sheetView workbookViewId="0">
      <selection activeCell="B155" sqref="B155"/>
    </sheetView>
  </sheetViews>
  <sheetFormatPr defaultRowHeight="11.25" x14ac:dyDescent="0.15"/>
  <sheetData>
    <row r="1" spans="1:4" x14ac:dyDescent="0.15">
      <c r="A1" t="s">
        <v>371</v>
      </c>
      <c r="B1" t="s">
        <v>180</v>
      </c>
      <c r="C1" t="s">
        <v>372</v>
      </c>
      <c r="D1" t="s">
        <v>373</v>
      </c>
    </row>
    <row r="2" spans="1:4" x14ac:dyDescent="0.15">
      <c r="A2" t="s">
        <v>218</v>
      </c>
      <c r="B2" s="86">
        <v>45469</v>
      </c>
      <c r="C2">
        <v>192111.22</v>
      </c>
      <c r="D2">
        <v>432085.69</v>
      </c>
    </row>
    <row r="3" spans="1:4" x14ac:dyDescent="0.15">
      <c r="A3" t="s">
        <v>227</v>
      </c>
      <c r="B3" s="86">
        <v>45469</v>
      </c>
      <c r="C3">
        <v>191993.03</v>
      </c>
      <c r="D3">
        <v>432083.58</v>
      </c>
    </row>
    <row r="4" spans="1:4" x14ac:dyDescent="0.15">
      <c r="A4" t="s">
        <v>228</v>
      </c>
      <c r="B4" s="86">
        <v>45469</v>
      </c>
      <c r="C4">
        <v>191991.8</v>
      </c>
      <c r="D4">
        <v>432075.03</v>
      </c>
    </row>
    <row r="5" spans="1:4" x14ac:dyDescent="0.15">
      <c r="A5" t="s">
        <v>229</v>
      </c>
      <c r="B5" s="86">
        <v>45469</v>
      </c>
      <c r="C5">
        <v>191988.2</v>
      </c>
      <c r="D5">
        <v>432049.8</v>
      </c>
    </row>
    <row r="6" spans="1:4" x14ac:dyDescent="0.15">
      <c r="A6" t="s">
        <v>230</v>
      </c>
      <c r="B6" s="86">
        <v>45469</v>
      </c>
      <c r="C6">
        <v>191868.14</v>
      </c>
      <c r="D6">
        <v>432090.37</v>
      </c>
    </row>
    <row r="7" spans="1:4" x14ac:dyDescent="0.15">
      <c r="A7" t="s">
        <v>231</v>
      </c>
      <c r="B7" s="86">
        <v>45469</v>
      </c>
      <c r="C7">
        <v>191867.81</v>
      </c>
      <c r="D7">
        <v>432067.35</v>
      </c>
    </row>
    <row r="8" spans="1:4" x14ac:dyDescent="0.15">
      <c r="A8" t="s">
        <v>232</v>
      </c>
      <c r="B8" s="86">
        <v>45469</v>
      </c>
      <c r="C8">
        <v>191867.7</v>
      </c>
      <c r="D8">
        <v>432059.96</v>
      </c>
    </row>
    <row r="9" spans="1:4" x14ac:dyDescent="0.15">
      <c r="A9" t="s">
        <v>233</v>
      </c>
      <c r="B9" s="86">
        <v>45469</v>
      </c>
      <c r="C9">
        <v>191867.41</v>
      </c>
      <c r="D9">
        <v>432040.13</v>
      </c>
    </row>
    <row r="10" spans="1:4" x14ac:dyDescent="0.15">
      <c r="A10" t="s">
        <v>234</v>
      </c>
      <c r="B10" s="86">
        <v>45469</v>
      </c>
      <c r="C10">
        <v>191798.38</v>
      </c>
      <c r="D10">
        <v>432092.76</v>
      </c>
    </row>
    <row r="11" spans="1:4" x14ac:dyDescent="0.15">
      <c r="A11" t="s">
        <v>235</v>
      </c>
      <c r="B11" s="86">
        <v>45469</v>
      </c>
      <c r="C11">
        <v>191798.38</v>
      </c>
      <c r="D11">
        <v>432072.12</v>
      </c>
    </row>
    <row r="12" spans="1:4" x14ac:dyDescent="0.15">
      <c r="A12" t="s">
        <v>236</v>
      </c>
      <c r="B12" s="86">
        <v>45469</v>
      </c>
      <c r="C12">
        <v>191798.39</v>
      </c>
      <c r="D12">
        <v>432064.19</v>
      </c>
    </row>
    <row r="13" spans="1:4" x14ac:dyDescent="0.15">
      <c r="A13" t="s">
        <v>219</v>
      </c>
      <c r="B13" s="86">
        <v>45469</v>
      </c>
      <c r="C13">
        <v>192108.96</v>
      </c>
      <c r="D13">
        <v>432066.7</v>
      </c>
    </row>
    <row r="14" spans="1:4" x14ac:dyDescent="0.15">
      <c r="A14" t="s">
        <v>237</v>
      </c>
      <c r="B14" s="86">
        <v>45469</v>
      </c>
      <c r="C14">
        <v>191798.38</v>
      </c>
      <c r="D14">
        <v>432043.02</v>
      </c>
    </row>
    <row r="15" spans="1:4" x14ac:dyDescent="0.15">
      <c r="A15" t="s">
        <v>238</v>
      </c>
      <c r="B15" s="86">
        <v>45469</v>
      </c>
      <c r="C15">
        <v>191711.08</v>
      </c>
      <c r="D15">
        <v>432092.76</v>
      </c>
    </row>
    <row r="16" spans="1:4" x14ac:dyDescent="0.15">
      <c r="A16" t="s">
        <v>239</v>
      </c>
      <c r="B16" s="86">
        <v>45469</v>
      </c>
      <c r="C16">
        <v>191710.92</v>
      </c>
      <c r="D16">
        <v>432072.12</v>
      </c>
    </row>
    <row r="17" spans="1:4" x14ac:dyDescent="0.15">
      <c r="A17" t="s">
        <v>240</v>
      </c>
      <c r="B17" s="86">
        <v>45469</v>
      </c>
      <c r="C17">
        <v>191710.86</v>
      </c>
      <c r="D17">
        <v>432064.71</v>
      </c>
    </row>
    <row r="18" spans="1:4" x14ac:dyDescent="0.15">
      <c r="A18" t="s">
        <v>241</v>
      </c>
      <c r="B18" s="86">
        <v>45469</v>
      </c>
      <c r="C18">
        <v>191710.68</v>
      </c>
      <c r="D18">
        <v>432041.96</v>
      </c>
    </row>
    <row r="19" spans="1:4" x14ac:dyDescent="0.15">
      <c r="A19" t="s">
        <v>242</v>
      </c>
      <c r="B19" s="86">
        <v>45470</v>
      </c>
      <c r="C19">
        <v>192240</v>
      </c>
      <c r="D19">
        <v>432065</v>
      </c>
    </row>
    <row r="20" spans="1:4" x14ac:dyDescent="0.15">
      <c r="A20" t="s">
        <v>243</v>
      </c>
      <c r="B20" s="86">
        <v>45470</v>
      </c>
      <c r="C20">
        <v>192361</v>
      </c>
      <c r="D20">
        <v>432055</v>
      </c>
    </row>
    <row r="21" spans="1:4" x14ac:dyDescent="0.15">
      <c r="A21" t="s">
        <v>244</v>
      </c>
      <c r="B21" s="86">
        <v>45470</v>
      </c>
      <c r="C21">
        <v>192301</v>
      </c>
      <c r="D21">
        <v>432060</v>
      </c>
    </row>
    <row r="22" spans="1:4" x14ac:dyDescent="0.15">
      <c r="A22" t="s">
        <v>245</v>
      </c>
      <c r="B22" s="86">
        <v>45470</v>
      </c>
      <c r="C22">
        <v>192237</v>
      </c>
      <c r="D22">
        <v>432043</v>
      </c>
    </row>
    <row r="23" spans="1:4" x14ac:dyDescent="0.15">
      <c r="A23" t="s">
        <v>246</v>
      </c>
      <c r="B23" s="86">
        <v>45470</v>
      </c>
      <c r="C23">
        <v>192300</v>
      </c>
      <c r="D23">
        <v>432039</v>
      </c>
    </row>
    <row r="24" spans="1:4" x14ac:dyDescent="0.15">
      <c r="A24" t="s">
        <v>220</v>
      </c>
      <c r="B24" s="86">
        <v>45469</v>
      </c>
      <c r="C24">
        <v>192107.76</v>
      </c>
      <c r="D24">
        <v>432056.63</v>
      </c>
    </row>
    <row r="25" spans="1:4" x14ac:dyDescent="0.15">
      <c r="A25" t="s">
        <v>247</v>
      </c>
      <c r="B25" s="86">
        <v>45470</v>
      </c>
      <c r="C25">
        <v>192360</v>
      </c>
      <c r="D25">
        <v>432034</v>
      </c>
    </row>
    <row r="26" spans="1:4" x14ac:dyDescent="0.15">
      <c r="A26" t="s">
        <v>248</v>
      </c>
      <c r="B26" s="86">
        <v>45470</v>
      </c>
      <c r="C26">
        <v>192235</v>
      </c>
      <c r="D26">
        <v>432022.01</v>
      </c>
    </row>
    <row r="27" spans="1:4" x14ac:dyDescent="0.15">
      <c r="A27" t="s">
        <v>249</v>
      </c>
      <c r="B27" s="86">
        <v>45470</v>
      </c>
      <c r="C27">
        <v>192299</v>
      </c>
      <c r="D27">
        <v>432020</v>
      </c>
    </row>
    <row r="28" spans="1:4" x14ac:dyDescent="0.15">
      <c r="A28" t="s">
        <v>250</v>
      </c>
      <c r="B28" s="86">
        <v>45470</v>
      </c>
      <c r="C28">
        <v>192359</v>
      </c>
      <c r="D28">
        <v>432015</v>
      </c>
    </row>
    <row r="29" spans="1:4" x14ac:dyDescent="0.15">
      <c r="A29" t="s">
        <v>251</v>
      </c>
      <c r="B29" s="86">
        <v>45470</v>
      </c>
      <c r="C29">
        <v>192480</v>
      </c>
      <c r="D29">
        <v>431974</v>
      </c>
    </row>
    <row r="30" spans="1:4" x14ac:dyDescent="0.15">
      <c r="A30" t="s">
        <v>252</v>
      </c>
      <c r="B30" s="86">
        <v>45470</v>
      </c>
      <c r="C30">
        <v>192595</v>
      </c>
      <c r="D30">
        <v>431932</v>
      </c>
    </row>
    <row r="31" spans="1:4" x14ac:dyDescent="0.15">
      <c r="A31" t="s">
        <v>253</v>
      </c>
      <c r="B31" s="86">
        <v>45470</v>
      </c>
      <c r="C31">
        <v>192539</v>
      </c>
      <c r="D31">
        <v>431957</v>
      </c>
    </row>
    <row r="32" spans="1:4" x14ac:dyDescent="0.15">
      <c r="A32" t="s">
        <v>254</v>
      </c>
      <c r="B32" s="86">
        <v>45470</v>
      </c>
      <c r="C32">
        <v>192463</v>
      </c>
      <c r="D32">
        <v>431936</v>
      </c>
    </row>
    <row r="33" spans="1:4" x14ac:dyDescent="0.15">
      <c r="A33" t="s">
        <v>255</v>
      </c>
      <c r="B33" s="86">
        <v>45470</v>
      </c>
      <c r="C33">
        <v>192520</v>
      </c>
      <c r="D33">
        <v>431915</v>
      </c>
    </row>
    <row r="34" spans="1:4" x14ac:dyDescent="0.15">
      <c r="A34" t="s">
        <v>256</v>
      </c>
      <c r="B34" s="86">
        <v>45470</v>
      </c>
      <c r="C34">
        <v>192573</v>
      </c>
      <c r="D34">
        <v>431891</v>
      </c>
    </row>
    <row r="35" spans="1:4" x14ac:dyDescent="0.15">
      <c r="A35" t="s">
        <v>221</v>
      </c>
      <c r="B35" s="86">
        <v>45469</v>
      </c>
      <c r="C35">
        <v>192105.07</v>
      </c>
      <c r="D35">
        <v>432033.95</v>
      </c>
    </row>
    <row r="36" spans="1:4" x14ac:dyDescent="0.15">
      <c r="A36" t="s">
        <v>257</v>
      </c>
      <c r="B36" s="86">
        <v>45470</v>
      </c>
      <c r="C36">
        <v>192472</v>
      </c>
      <c r="D36">
        <v>431955.99</v>
      </c>
    </row>
    <row r="37" spans="1:4" x14ac:dyDescent="0.15">
      <c r="A37" t="s">
        <v>258</v>
      </c>
      <c r="B37" s="86">
        <v>45470</v>
      </c>
      <c r="C37">
        <v>192529</v>
      </c>
      <c r="D37">
        <v>431936.01</v>
      </c>
    </row>
    <row r="38" spans="1:4" x14ac:dyDescent="0.15">
      <c r="A38" t="s">
        <v>259</v>
      </c>
      <c r="B38" s="86">
        <v>45470</v>
      </c>
      <c r="C38">
        <v>192584</v>
      </c>
      <c r="D38">
        <v>431913</v>
      </c>
    </row>
    <row r="39" spans="1:4" x14ac:dyDescent="0.15">
      <c r="A39" t="s">
        <v>260</v>
      </c>
      <c r="B39" s="86">
        <v>45470</v>
      </c>
      <c r="C39">
        <v>192683</v>
      </c>
      <c r="D39">
        <v>431834</v>
      </c>
    </row>
    <row r="40" spans="1:4" x14ac:dyDescent="0.15">
      <c r="A40" t="s">
        <v>261</v>
      </c>
      <c r="B40" s="86">
        <v>45470</v>
      </c>
      <c r="C40">
        <v>192801</v>
      </c>
      <c r="D40">
        <v>431766</v>
      </c>
    </row>
    <row r="41" spans="1:4" x14ac:dyDescent="0.15">
      <c r="A41" t="s">
        <v>262</v>
      </c>
      <c r="B41" s="86">
        <v>45470</v>
      </c>
      <c r="C41">
        <v>192741</v>
      </c>
      <c r="D41">
        <v>431801</v>
      </c>
    </row>
    <row r="42" spans="1:4" x14ac:dyDescent="0.15">
      <c r="A42" t="s">
        <v>263</v>
      </c>
      <c r="B42" s="86">
        <v>45470</v>
      </c>
      <c r="C42">
        <v>192712</v>
      </c>
      <c r="D42">
        <v>431878</v>
      </c>
    </row>
    <row r="43" spans="1:4" x14ac:dyDescent="0.15">
      <c r="A43" t="s">
        <v>264</v>
      </c>
      <c r="B43" s="86">
        <v>45470</v>
      </c>
      <c r="C43">
        <v>192772</v>
      </c>
      <c r="D43">
        <v>431847</v>
      </c>
    </row>
    <row r="44" spans="1:4" x14ac:dyDescent="0.15">
      <c r="A44" t="s">
        <v>265</v>
      </c>
      <c r="B44" s="86">
        <v>45470</v>
      </c>
      <c r="C44">
        <v>192825</v>
      </c>
      <c r="D44">
        <v>431816</v>
      </c>
    </row>
    <row r="45" spans="1:4" x14ac:dyDescent="0.15">
      <c r="A45" t="s">
        <v>266</v>
      </c>
      <c r="B45" s="86">
        <v>45470</v>
      </c>
      <c r="C45">
        <v>192814</v>
      </c>
      <c r="D45">
        <v>431791</v>
      </c>
    </row>
    <row r="46" spans="1:4" x14ac:dyDescent="0.15">
      <c r="A46" t="s">
        <v>222</v>
      </c>
      <c r="B46" s="86">
        <v>45469</v>
      </c>
      <c r="C46">
        <v>192059.16</v>
      </c>
      <c r="D46">
        <v>432093.86</v>
      </c>
    </row>
    <row r="47" spans="1:4" x14ac:dyDescent="0.15">
      <c r="A47" t="s">
        <v>267</v>
      </c>
      <c r="B47" s="86">
        <v>45470</v>
      </c>
      <c r="C47">
        <v>192756</v>
      </c>
      <c r="D47">
        <v>431825</v>
      </c>
    </row>
    <row r="48" spans="1:4" x14ac:dyDescent="0.15">
      <c r="A48" t="s">
        <v>268</v>
      </c>
      <c r="B48" s="86">
        <v>45470</v>
      </c>
      <c r="C48">
        <v>192698</v>
      </c>
      <c r="D48">
        <v>431857</v>
      </c>
    </row>
    <row r="49" spans="1:4" x14ac:dyDescent="0.15">
      <c r="A49" t="s">
        <v>374</v>
      </c>
      <c r="B49" s="86">
        <v>45469</v>
      </c>
    </row>
    <row r="50" spans="1:4" x14ac:dyDescent="0.15">
      <c r="A50" t="s">
        <v>223</v>
      </c>
      <c r="B50" s="86">
        <v>45469</v>
      </c>
      <c r="C50">
        <v>192056.69</v>
      </c>
      <c r="D50">
        <v>432074.45</v>
      </c>
    </row>
    <row r="51" spans="1:4" x14ac:dyDescent="0.15">
      <c r="A51" t="s">
        <v>224</v>
      </c>
      <c r="B51" s="86">
        <v>45469</v>
      </c>
      <c r="C51">
        <v>192055.53</v>
      </c>
      <c r="D51">
        <v>432065.32</v>
      </c>
    </row>
    <row r="52" spans="1:4" x14ac:dyDescent="0.15">
      <c r="A52" t="s">
        <v>225</v>
      </c>
      <c r="B52" s="86">
        <v>45469</v>
      </c>
      <c r="C52">
        <v>192052.42</v>
      </c>
      <c r="D52">
        <v>432040.85</v>
      </c>
    </row>
    <row r="53" spans="1:4" x14ac:dyDescent="0.15">
      <c r="A53" t="s">
        <v>226</v>
      </c>
      <c r="B53" s="86">
        <v>45469</v>
      </c>
      <c r="C53">
        <v>191995.57</v>
      </c>
      <c r="D53">
        <v>432101.4</v>
      </c>
    </row>
    <row r="54" spans="1:4" x14ac:dyDescent="0.15">
      <c r="A54" t="s">
        <v>269</v>
      </c>
      <c r="B54" s="86">
        <v>45460</v>
      </c>
      <c r="C54">
        <v>178185.99</v>
      </c>
      <c r="D54">
        <v>433095.07</v>
      </c>
    </row>
    <row r="55" spans="1:4" x14ac:dyDescent="0.15">
      <c r="A55" t="s">
        <v>278</v>
      </c>
      <c r="B55" s="86">
        <v>45460</v>
      </c>
      <c r="C55">
        <v>178121.14</v>
      </c>
      <c r="D55">
        <v>433142.37</v>
      </c>
    </row>
    <row r="56" spans="1:4" x14ac:dyDescent="0.15">
      <c r="A56" t="s">
        <v>279</v>
      </c>
      <c r="B56" s="86">
        <v>45460</v>
      </c>
      <c r="C56">
        <v>178124.93</v>
      </c>
      <c r="D56">
        <v>433150.25</v>
      </c>
    </row>
    <row r="57" spans="1:4" x14ac:dyDescent="0.15">
      <c r="A57" t="s">
        <v>280</v>
      </c>
      <c r="B57" s="86">
        <v>45460</v>
      </c>
      <c r="C57">
        <v>178132.48000000001</v>
      </c>
      <c r="D57">
        <v>433165.98</v>
      </c>
    </row>
    <row r="58" spans="1:4" x14ac:dyDescent="0.15">
      <c r="A58" t="s">
        <v>281</v>
      </c>
      <c r="B58" s="86">
        <v>45461</v>
      </c>
      <c r="C58">
        <v>178011.5</v>
      </c>
      <c r="D58">
        <v>433173.05</v>
      </c>
    </row>
    <row r="59" spans="1:4" x14ac:dyDescent="0.15">
      <c r="A59" t="s">
        <v>282</v>
      </c>
      <c r="B59" s="86">
        <v>45461</v>
      </c>
      <c r="C59">
        <v>178019.89</v>
      </c>
      <c r="D59">
        <v>433187.79</v>
      </c>
    </row>
    <row r="60" spans="1:4" x14ac:dyDescent="0.15">
      <c r="A60" t="s">
        <v>283</v>
      </c>
      <c r="B60" s="86">
        <v>45461</v>
      </c>
      <c r="C60">
        <v>178025.32</v>
      </c>
      <c r="D60">
        <v>433197.31</v>
      </c>
    </row>
    <row r="61" spans="1:4" x14ac:dyDescent="0.15">
      <c r="A61" t="s">
        <v>284</v>
      </c>
      <c r="B61" s="86">
        <v>45461</v>
      </c>
      <c r="C61">
        <v>178034.73</v>
      </c>
      <c r="D61">
        <v>433213.82</v>
      </c>
    </row>
    <row r="62" spans="1:4" x14ac:dyDescent="0.15">
      <c r="A62" t="s">
        <v>285</v>
      </c>
      <c r="B62" s="86">
        <v>45467</v>
      </c>
      <c r="C62">
        <v>177962.72</v>
      </c>
      <c r="D62">
        <v>433196.92</v>
      </c>
    </row>
    <row r="63" spans="1:4" x14ac:dyDescent="0.15">
      <c r="A63" t="s">
        <v>286</v>
      </c>
      <c r="B63" s="86">
        <v>45467</v>
      </c>
      <c r="C63">
        <v>177971.48</v>
      </c>
      <c r="D63">
        <v>433212</v>
      </c>
    </row>
    <row r="64" spans="1:4" x14ac:dyDescent="0.15">
      <c r="A64" t="s">
        <v>287</v>
      </c>
      <c r="B64" s="86">
        <v>45467</v>
      </c>
      <c r="C64">
        <v>177976.47</v>
      </c>
      <c r="D64">
        <v>433220.57</v>
      </c>
    </row>
    <row r="65" spans="1:4" x14ac:dyDescent="0.15">
      <c r="A65" t="s">
        <v>270</v>
      </c>
      <c r="B65" s="86">
        <v>45460</v>
      </c>
      <c r="C65">
        <v>178192.13</v>
      </c>
      <c r="D65">
        <v>433109.53</v>
      </c>
    </row>
    <row r="66" spans="1:4" x14ac:dyDescent="0.15">
      <c r="A66" t="s">
        <v>288</v>
      </c>
      <c r="B66" s="86">
        <v>45467</v>
      </c>
      <c r="C66">
        <v>177986.32</v>
      </c>
      <c r="D66">
        <v>433237.52</v>
      </c>
    </row>
    <row r="67" spans="1:4" x14ac:dyDescent="0.15">
      <c r="A67" t="s">
        <v>289</v>
      </c>
      <c r="B67" s="86">
        <v>45467</v>
      </c>
      <c r="C67">
        <v>177922.31</v>
      </c>
      <c r="D67">
        <v>433219.07</v>
      </c>
    </row>
    <row r="68" spans="1:4" x14ac:dyDescent="0.15">
      <c r="A68" t="s">
        <v>290</v>
      </c>
      <c r="B68" s="86">
        <v>45467</v>
      </c>
      <c r="C68">
        <v>177930.64</v>
      </c>
      <c r="D68">
        <v>433232.87</v>
      </c>
    </row>
    <row r="69" spans="1:4" x14ac:dyDescent="0.15">
      <c r="A69" t="s">
        <v>291</v>
      </c>
      <c r="B69" s="86">
        <v>45467</v>
      </c>
      <c r="C69">
        <v>177936.01</v>
      </c>
      <c r="D69">
        <v>433241.78</v>
      </c>
    </row>
    <row r="70" spans="1:4" x14ac:dyDescent="0.15">
      <c r="A70" t="s">
        <v>292</v>
      </c>
      <c r="B70" s="86">
        <v>45467</v>
      </c>
      <c r="C70">
        <v>177946.11</v>
      </c>
      <c r="D70">
        <v>433258.53</v>
      </c>
    </row>
    <row r="71" spans="1:4" x14ac:dyDescent="0.15">
      <c r="A71" t="s">
        <v>293</v>
      </c>
      <c r="B71" s="86">
        <v>45471</v>
      </c>
      <c r="C71">
        <v>178294</v>
      </c>
      <c r="D71">
        <v>433052</v>
      </c>
    </row>
    <row r="72" spans="1:4" x14ac:dyDescent="0.15">
      <c r="A72" t="s">
        <v>294</v>
      </c>
      <c r="B72" s="86">
        <v>45471</v>
      </c>
      <c r="C72">
        <v>178312</v>
      </c>
      <c r="D72">
        <v>433096</v>
      </c>
    </row>
    <row r="73" spans="1:4" x14ac:dyDescent="0.15">
      <c r="A73" t="s">
        <v>295</v>
      </c>
      <c r="B73" s="86">
        <v>45471</v>
      </c>
      <c r="C73">
        <v>178304</v>
      </c>
      <c r="D73">
        <v>433072</v>
      </c>
    </row>
    <row r="74" spans="1:4" x14ac:dyDescent="0.15">
      <c r="A74" t="s">
        <v>296</v>
      </c>
      <c r="B74" s="86">
        <v>45471</v>
      </c>
      <c r="C74">
        <v>178348</v>
      </c>
      <c r="D74">
        <v>433079.01</v>
      </c>
    </row>
    <row r="75" spans="1:4" x14ac:dyDescent="0.15">
      <c r="A75" t="s">
        <v>297</v>
      </c>
      <c r="B75" s="86">
        <v>45471</v>
      </c>
      <c r="C75">
        <v>178389</v>
      </c>
      <c r="D75">
        <v>433067</v>
      </c>
    </row>
    <row r="76" spans="1:4" x14ac:dyDescent="0.15">
      <c r="A76" t="s">
        <v>271</v>
      </c>
      <c r="B76" s="86">
        <v>45460</v>
      </c>
      <c r="C76">
        <v>178197.25</v>
      </c>
      <c r="D76">
        <v>433121.57</v>
      </c>
    </row>
    <row r="77" spans="1:4" x14ac:dyDescent="0.15">
      <c r="A77" t="s">
        <v>298</v>
      </c>
      <c r="B77" s="86">
        <v>45471</v>
      </c>
      <c r="C77">
        <v>178342</v>
      </c>
      <c r="D77">
        <v>433060</v>
      </c>
    </row>
    <row r="78" spans="1:4" x14ac:dyDescent="0.15">
      <c r="A78" t="s">
        <v>299</v>
      </c>
      <c r="B78" s="86">
        <v>45471</v>
      </c>
      <c r="C78">
        <v>178378</v>
      </c>
      <c r="D78">
        <v>433046</v>
      </c>
    </row>
    <row r="79" spans="1:4" x14ac:dyDescent="0.15">
      <c r="A79" t="s">
        <v>300</v>
      </c>
      <c r="B79" s="86">
        <v>45471</v>
      </c>
      <c r="C79">
        <v>178333</v>
      </c>
      <c r="D79">
        <v>433037</v>
      </c>
    </row>
    <row r="80" spans="1:4" x14ac:dyDescent="0.15">
      <c r="A80" t="s">
        <v>301</v>
      </c>
      <c r="B80" s="86">
        <v>45471</v>
      </c>
      <c r="C80">
        <v>178371</v>
      </c>
      <c r="D80">
        <v>433025</v>
      </c>
    </row>
    <row r="81" spans="1:4" x14ac:dyDescent="0.15">
      <c r="A81" t="s">
        <v>302</v>
      </c>
      <c r="B81" s="86">
        <v>45471</v>
      </c>
      <c r="C81">
        <v>178498</v>
      </c>
      <c r="D81">
        <v>433031</v>
      </c>
    </row>
    <row r="82" spans="1:4" x14ac:dyDescent="0.15">
      <c r="A82" t="s">
        <v>303</v>
      </c>
      <c r="B82" s="86">
        <v>45471</v>
      </c>
      <c r="C82">
        <v>178570</v>
      </c>
      <c r="D82">
        <v>433013</v>
      </c>
    </row>
    <row r="83" spans="1:4" x14ac:dyDescent="0.15">
      <c r="A83" t="s">
        <v>304</v>
      </c>
      <c r="B83" s="86">
        <v>45471</v>
      </c>
      <c r="C83">
        <v>178536</v>
      </c>
      <c r="D83">
        <v>433022</v>
      </c>
    </row>
    <row r="84" spans="1:4" x14ac:dyDescent="0.15">
      <c r="A84" t="s">
        <v>305</v>
      </c>
      <c r="B84" s="86">
        <v>45471</v>
      </c>
      <c r="C84">
        <v>178482</v>
      </c>
      <c r="D84">
        <v>432991.01</v>
      </c>
    </row>
    <row r="85" spans="1:4" x14ac:dyDescent="0.15">
      <c r="A85" t="s">
        <v>306</v>
      </c>
      <c r="B85" s="86">
        <v>45471</v>
      </c>
      <c r="C85">
        <v>178557</v>
      </c>
      <c r="D85">
        <v>432970</v>
      </c>
    </row>
    <row r="86" spans="1:4" x14ac:dyDescent="0.15">
      <c r="A86" t="s">
        <v>307</v>
      </c>
      <c r="B86" s="86">
        <v>45471</v>
      </c>
      <c r="C86">
        <v>178522</v>
      </c>
      <c r="D86">
        <v>432980</v>
      </c>
    </row>
    <row r="87" spans="1:4" x14ac:dyDescent="0.15">
      <c r="A87" t="s">
        <v>272</v>
      </c>
      <c r="B87" s="86">
        <v>45460</v>
      </c>
      <c r="C87">
        <v>178203.1</v>
      </c>
      <c r="D87">
        <v>433135.35999999999</v>
      </c>
    </row>
    <row r="88" spans="1:4" x14ac:dyDescent="0.15">
      <c r="A88" t="s">
        <v>308</v>
      </c>
      <c r="B88" s="86">
        <v>45471</v>
      </c>
      <c r="C88">
        <v>178564</v>
      </c>
      <c r="D88">
        <v>432989</v>
      </c>
    </row>
    <row r="89" spans="1:4" x14ac:dyDescent="0.15">
      <c r="A89" t="s">
        <v>309</v>
      </c>
      <c r="B89" s="86">
        <v>45471</v>
      </c>
      <c r="C89">
        <v>178529</v>
      </c>
      <c r="D89">
        <v>432999</v>
      </c>
    </row>
    <row r="90" spans="1:4" x14ac:dyDescent="0.15">
      <c r="A90" t="s">
        <v>310</v>
      </c>
      <c r="B90" s="86">
        <v>45471</v>
      </c>
      <c r="C90">
        <v>178490</v>
      </c>
      <c r="D90">
        <v>433011</v>
      </c>
    </row>
    <row r="91" spans="1:4" x14ac:dyDescent="0.15">
      <c r="A91" t="s">
        <v>311</v>
      </c>
      <c r="B91" s="86">
        <v>45474</v>
      </c>
      <c r="C91">
        <v>178657</v>
      </c>
      <c r="D91">
        <v>432945</v>
      </c>
    </row>
    <row r="92" spans="1:4" x14ac:dyDescent="0.15">
      <c r="A92" t="s">
        <v>312</v>
      </c>
      <c r="B92" s="86">
        <v>45474</v>
      </c>
      <c r="C92">
        <v>178661</v>
      </c>
      <c r="D92">
        <v>432962</v>
      </c>
    </row>
    <row r="93" spans="1:4" x14ac:dyDescent="0.15">
      <c r="A93" t="s">
        <v>313</v>
      </c>
      <c r="B93" s="86">
        <v>45474</v>
      </c>
      <c r="C93">
        <v>178666</v>
      </c>
      <c r="D93">
        <v>432983.01</v>
      </c>
    </row>
    <row r="94" spans="1:4" x14ac:dyDescent="0.15">
      <c r="A94" t="s">
        <v>314</v>
      </c>
      <c r="B94" s="86">
        <v>45474</v>
      </c>
      <c r="C94">
        <v>178785</v>
      </c>
      <c r="D94">
        <v>432958</v>
      </c>
    </row>
    <row r="95" spans="1:4" x14ac:dyDescent="0.15">
      <c r="A95" t="s">
        <v>315</v>
      </c>
      <c r="B95" s="86">
        <v>45474</v>
      </c>
      <c r="C95">
        <v>178778</v>
      </c>
      <c r="D95">
        <v>432937</v>
      </c>
    </row>
    <row r="96" spans="1:4" x14ac:dyDescent="0.15">
      <c r="A96" t="s">
        <v>316</v>
      </c>
      <c r="B96" s="86">
        <v>45474</v>
      </c>
      <c r="C96">
        <v>178773</v>
      </c>
      <c r="D96">
        <v>432918</v>
      </c>
    </row>
    <row r="97" spans="1:4" x14ac:dyDescent="0.15">
      <c r="A97" t="s">
        <v>317</v>
      </c>
      <c r="B97" s="86">
        <v>45474</v>
      </c>
      <c r="C97">
        <v>178721</v>
      </c>
      <c r="D97">
        <v>432949</v>
      </c>
    </row>
    <row r="98" spans="1:4" x14ac:dyDescent="0.15">
      <c r="A98" t="s">
        <v>273</v>
      </c>
      <c r="B98" s="86">
        <v>45460</v>
      </c>
      <c r="C98">
        <v>178150.91</v>
      </c>
      <c r="D98">
        <v>433108.34</v>
      </c>
    </row>
    <row r="99" spans="1:4" x14ac:dyDescent="0.15">
      <c r="A99" t="s">
        <v>318</v>
      </c>
      <c r="B99" s="86">
        <v>45474</v>
      </c>
      <c r="C99">
        <v>178727</v>
      </c>
      <c r="D99">
        <v>432969</v>
      </c>
    </row>
    <row r="100" spans="1:4" x14ac:dyDescent="0.15">
      <c r="A100" t="s">
        <v>319</v>
      </c>
      <c r="B100" s="86">
        <v>45474</v>
      </c>
      <c r="C100">
        <v>178717</v>
      </c>
      <c r="D100">
        <v>432931</v>
      </c>
    </row>
    <row r="101" spans="1:4" x14ac:dyDescent="0.15">
      <c r="A101" t="s">
        <v>274</v>
      </c>
      <c r="B101" s="86">
        <v>45460</v>
      </c>
      <c r="C101">
        <v>178158.91</v>
      </c>
      <c r="D101">
        <v>433125.93</v>
      </c>
    </row>
    <row r="102" spans="1:4" x14ac:dyDescent="0.15">
      <c r="A102" t="s">
        <v>275</v>
      </c>
      <c r="B102" s="86">
        <v>45460</v>
      </c>
      <c r="C102">
        <v>178163.19</v>
      </c>
      <c r="D102">
        <v>433135.34</v>
      </c>
    </row>
    <row r="103" spans="1:4" x14ac:dyDescent="0.15">
      <c r="A103" t="s">
        <v>276</v>
      </c>
      <c r="B103" s="86">
        <v>45460</v>
      </c>
      <c r="C103">
        <v>178169.62</v>
      </c>
      <c r="D103">
        <v>433149.48</v>
      </c>
    </row>
    <row r="104" spans="1:4" x14ac:dyDescent="0.15">
      <c r="A104" t="s">
        <v>277</v>
      </c>
      <c r="B104" s="86">
        <v>45460</v>
      </c>
      <c r="C104">
        <v>178113.46</v>
      </c>
      <c r="D104">
        <v>433126.37</v>
      </c>
    </row>
    <row r="105" spans="1:4" x14ac:dyDescent="0.15">
      <c r="A105" t="s">
        <v>320</v>
      </c>
      <c r="B105" s="86">
        <v>45467</v>
      </c>
      <c r="C105">
        <v>176450.73</v>
      </c>
      <c r="D105">
        <v>434264.22</v>
      </c>
    </row>
    <row r="106" spans="1:4" x14ac:dyDescent="0.15">
      <c r="A106" t="s">
        <v>329</v>
      </c>
      <c r="B106" s="86">
        <v>45468</v>
      </c>
      <c r="C106">
        <v>176382.16</v>
      </c>
      <c r="D106">
        <v>434258.47</v>
      </c>
    </row>
    <row r="107" spans="1:4" x14ac:dyDescent="0.15">
      <c r="A107" t="s">
        <v>330</v>
      </c>
      <c r="B107" s="86">
        <v>45468</v>
      </c>
      <c r="C107">
        <v>176379.8</v>
      </c>
      <c r="D107">
        <v>434247.9</v>
      </c>
    </row>
    <row r="108" spans="1:4" x14ac:dyDescent="0.15">
      <c r="A108" t="s">
        <v>331</v>
      </c>
      <c r="B108" s="86">
        <v>45468</v>
      </c>
      <c r="C108">
        <v>176376.13</v>
      </c>
      <c r="D108">
        <v>434231.39</v>
      </c>
    </row>
    <row r="109" spans="1:4" x14ac:dyDescent="0.15">
      <c r="A109" t="s">
        <v>332</v>
      </c>
      <c r="B109" s="86">
        <v>45468</v>
      </c>
      <c r="C109">
        <v>176257.37</v>
      </c>
      <c r="D109">
        <v>434304.72</v>
      </c>
    </row>
    <row r="110" spans="1:4" x14ac:dyDescent="0.15">
      <c r="A110" t="s">
        <v>333</v>
      </c>
      <c r="B110" s="86">
        <v>45468</v>
      </c>
      <c r="C110">
        <v>176254.13</v>
      </c>
      <c r="D110">
        <v>434285.83</v>
      </c>
    </row>
    <row r="111" spans="1:4" x14ac:dyDescent="0.15">
      <c r="A111" t="s">
        <v>334</v>
      </c>
      <c r="B111" s="86">
        <v>45468</v>
      </c>
      <c r="C111">
        <v>176252.21</v>
      </c>
      <c r="D111">
        <v>434274.63</v>
      </c>
    </row>
    <row r="112" spans="1:4" x14ac:dyDescent="0.15">
      <c r="A112" t="s">
        <v>335</v>
      </c>
      <c r="B112" s="86">
        <v>45468</v>
      </c>
      <c r="C112">
        <v>176249.41</v>
      </c>
      <c r="D112">
        <v>434258.31</v>
      </c>
    </row>
    <row r="113" spans="1:4" x14ac:dyDescent="0.15">
      <c r="A113" t="s">
        <v>336</v>
      </c>
      <c r="B113" s="86">
        <v>45468</v>
      </c>
      <c r="C113">
        <v>176210.98</v>
      </c>
      <c r="D113">
        <v>434311.45</v>
      </c>
    </row>
    <row r="114" spans="1:4" x14ac:dyDescent="0.15">
      <c r="A114" t="s">
        <v>337</v>
      </c>
      <c r="B114" s="86">
        <v>45468</v>
      </c>
      <c r="C114">
        <v>176207.98</v>
      </c>
      <c r="D114">
        <v>434295.1</v>
      </c>
    </row>
    <row r="115" spans="1:4" x14ac:dyDescent="0.15">
      <c r="A115" t="s">
        <v>338</v>
      </c>
      <c r="B115" s="86">
        <v>45468</v>
      </c>
      <c r="C115">
        <v>176205.72</v>
      </c>
      <c r="D115">
        <v>434282.74</v>
      </c>
    </row>
    <row r="116" spans="1:4" x14ac:dyDescent="0.15">
      <c r="A116" t="s">
        <v>321</v>
      </c>
      <c r="B116" s="86">
        <v>45467</v>
      </c>
      <c r="C116">
        <v>176447.05</v>
      </c>
      <c r="D116">
        <v>434247.81</v>
      </c>
    </row>
    <row r="117" spans="1:4" x14ac:dyDescent="0.15">
      <c r="A117" t="s">
        <v>339</v>
      </c>
      <c r="B117" s="86">
        <v>45468</v>
      </c>
      <c r="C117">
        <v>176202.47</v>
      </c>
      <c r="D117">
        <v>434265.02</v>
      </c>
    </row>
    <row r="118" spans="1:4" x14ac:dyDescent="0.15">
      <c r="A118" t="s">
        <v>340</v>
      </c>
      <c r="B118" s="86">
        <v>45468</v>
      </c>
      <c r="C118">
        <v>176164.6</v>
      </c>
      <c r="D118">
        <v>434317.74</v>
      </c>
    </row>
    <row r="119" spans="1:4" x14ac:dyDescent="0.15">
      <c r="A119" t="s">
        <v>341</v>
      </c>
      <c r="B119" s="86">
        <v>45468</v>
      </c>
      <c r="C119">
        <v>176161.61</v>
      </c>
      <c r="D119">
        <v>434301.72</v>
      </c>
    </row>
    <row r="120" spans="1:4" x14ac:dyDescent="0.15">
      <c r="A120" t="s">
        <v>342</v>
      </c>
      <c r="B120" s="86">
        <v>45468</v>
      </c>
      <c r="C120">
        <v>176159.49</v>
      </c>
      <c r="D120">
        <v>434290.35</v>
      </c>
    </row>
    <row r="121" spans="1:4" x14ac:dyDescent="0.15">
      <c r="A121" t="s">
        <v>343</v>
      </c>
      <c r="B121" s="86">
        <v>45468</v>
      </c>
      <c r="C121">
        <v>176156.32</v>
      </c>
      <c r="D121">
        <v>434273.33</v>
      </c>
    </row>
    <row r="122" spans="1:4" x14ac:dyDescent="0.15">
      <c r="A122" t="s">
        <v>344</v>
      </c>
      <c r="B122" s="86">
        <v>45475</v>
      </c>
      <c r="C122">
        <v>176560</v>
      </c>
      <c r="D122">
        <v>434237</v>
      </c>
    </row>
    <row r="123" spans="1:4" x14ac:dyDescent="0.15">
      <c r="A123" t="s">
        <v>345</v>
      </c>
      <c r="B123" s="86">
        <v>45475</v>
      </c>
      <c r="C123">
        <v>176603</v>
      </c>
      <c r="D123">
        <v>434228</v>
      </c>
    </row>
    <row r="124" spans="1:4" x14ac:dyDescent="0.15">
      <c r="A124" t="s">
        <v>346</v>
      </c>
      <c r="B124" s="86">
        <v>45475</v>
      </c>
      <c r="C124">
        <v>176639</v>
      </c>
      <c r="D124">
        <v>434218.99</v>
      </c>
    </row>
    <row r="125" spans="1:4" x14ac:dyDescent="0.15">
      <c r="A125" t="s">
        <v>347</v>
      </c>
      <c r="B125" s="86">
        <v>45475</v>
      </c>
      <c r="C125">
        <v>176634</v>
      </c>
      <c r="D125">
        <v>434197</v>
      </c>
    </row>
    <row r="126" spans="1:4" x14ac:dyDescent="0.15">
      <c r="A126" t="s">
        <v>348</v>
      </c>
      <c r="B126" s="86">
        <v>45475</v>
      </c>
      <c r="C126">
        <v>176598</v>
      </c>
      <c r="D126">
        <v>434207</v>
      </c>
    </row>
    <row r="127" spans="1:4" x14ac:dyDescent="0.15">
      <c r="A127" t="s">
        <v>322</v>
      </c>
      <c r="B127" s="86">
        <v>45467</v>
      </c>
      <c r="C127">
        <v>176444.64</v>
      </c>
      <c r="D127">
        <v>434237.05</v>
      </c>
    </row>
    <row r="128" spans="1:4" x14ac:dyDescent="0.15">
      <c r="A128" t="s">
        <v>349</v>
      </c>
      <c r="B128" s="86">
        <v>45475</v>
      </c>
      <c r="C128">
        <v>176555</v>
      </c>
      <c r="D128">
        <v>434219</v>
      </c>
    </row>
    <row r="129" spans="1:4" x14ac:dyDescent="0.15">
      <c r="A129" t="s">
        <v>350</v>
      </c>
      <c r="B129" s="86">
        <v>45475</v>
      </c>
      <c r="C129">
        <v>176549</v>
      </c>
      <c r="D129">
        <v>434197</v>
      </c>
    </row>
    <row r="130" spans="1:4" x14ac:dyDescent="0.15">
      <c r="A130" t="s">
        <v>351</v>
      </c>
      <c r="B130" s="86">
        <v>45475</v>
      </c>
      <c r="C130">
        <v>176592</v>
      </c>
      <c r="D130">
        <v>434187.01</v>
      </c>
    </row>
    <row r="131" spans="1:4" x14ac:dyDescent="0.15">
      <c r="A131" t="s">
        <v>352</v>
      </c>
      <c r="B131" s="86">
        <v>45475</v>
      </c>
      <c r="C131">
        <v>176630</v>
      </c>
      <c r="D131">
        <v>434179</v>
      </c>
    </row>
    <row r="132" spans="1:4" x14ac:dyDescent="0.15">
      <c r="A132" t="s">
        <v>353</v>
      </c>
      <c r="B132" s="86">
        <v>45475</v>
      </c>
      <c r="C132">
        <v>176751</v>
      </c>
      <c r="D132">
        <v>434189</v>
      </c>
    </row>
    <row r="133" spans="1:4" x14ac:dyDescent="0.15">
      <c r="A133" t="s">
        <v>354</v>
      </c>
      <c r="B133" s="86">
        <v>45475</v>
      </c>
      <c r="C133">
        <v>176838</v>
      </c>
      <c r="D133">
        <v>434164</v>
      </c>
    </row>
    <row r="134" spans="1:4" x14ac:dyDescent="0.15">
      <c r="A134" t="s">
        <v>355</v>
      </c>
      <c r="B134" s="86">
        <v>45475</v>
      </c>
      <c r="C134">
        <v>176793</v>
      </c>
      <c r="D134">
        <v>434177</v>
      </c>
    </row>
    <row r="135" spans="1:4" x14ac:dyDescent="0.15">
      <c r="A135" t="s">
        <v>356</v>
      </c>
      <c r="B135" s="86">
        <v>45475</v>
      </c>
      <c r="C135">
        <v>176737</v>
      </c>
      <c r="D135">
        <v>434148</v>
      </c>
    </row>
    <row r="136" spans="1:4" x14ac:dyDescent="0.15">
      <c r="A136" t="s">
        <v>357</v>
      </c>
      <c r="B136" s="86">
        <v>45475</v>
      </c>
      <c r="C136">
        <v>176782</v>
      </c>
      <c r="D136">
        <v>434136.01</v>
      </c>
    </row>
    <row r="137" spans="1:4" x14ac:dyDescent="0.15">
      <c r="A137" t="s">
        <v>358</v>
      </c>
      <c r="B137" s="86">
        <v>45475</v>
      </c>
      <c r="C137">
        <v>176828</v>
      </c>
      <c r="D137">
        <v>434123</v>
      </c>
    </row>
    <row r="138" spans="1:4" x14ac:dyDescent="0.15">
      <c r="A138" t="s">
        <v>323</v>
      </c>
      <c r="B138" s="86">
        <v>45467</v>
      </c>
      <c r="C138">
        <v>176440.39</v>
      </c>
      <c r="D138">
        <v>434218.11</v>
      </c>
    </row>
    <row r="139" spans="1:4" x14ac:dyDescent="0.15">
      <c r="A139" t="s">
        <v>359</v>
      </c>
      <c r="B139" s="86">
        <v>45475</v>
      </c>
      <c r="C139">
        <v>176744</v>
      </c>
      <c r="D139">
        <v>434169</v>
      </c>
    </row>
    <row r="140" spans="1:4" x14ac:dyDescent="0.15">
      <c r="A140" t="s">
        <v>360</v>
      </c>
      <c r="B140" s="86">
        <v>45475</v>
      </c>
      <c r="C140">
        <v>176787</v>
      </c>
      <c r="D140">
        <v>434156</v>
      </c>
    </row>
    <row r="141" spans="1:4" x14ac:dyDescent="0.15">
      <c r="A141" t="s">
        <v>361</v>
      </c>
      <c r="B141" s="86">
        <v>45475</v>
      </c>
      <c r="C141">
        <v>176832</v>
      </c>
      <c r="D141">
        <v>434142</v>
      </c>
    </row>
    <row r="142" spans="1:4" x14ac:dyDescent="0.15">
      <c r="A142" t="s">
        <v>362</v>
      </c>
      <c r="B142" s="86">
        <v>45475</v>
      </c>
      <c r="C142">
        <v>176922</v>
      </c>
      <c r="D142">
        <v>434092</v>
      </c>
    </row>
    <row r="143" spans="1:4" x14ac:dyDescent="0.15">
      <c r="A143" t="s">
        <v>363</v>
      </c>
      <c r="B143" s="86">
        <v>45475</v>
      </c>
      <c r="C143">
        <v>177020</v>
      </c>
      <c r="D143">
        <v>434061</v>
      </c>
    </row>
    <row r="144" spans="1:4" x14ac:dyDescent="0.15">
      <c r="A144" t="s">
        <v>364</v>
      </c>
      <c r="B144" s="86">
        <v>45475</v>
      </c>
      <c r="C144">
        <v>177032</v>
      </c>
      <c r="D144">
        <v>434097</v>
      </c>
    </row>
    <row r="145" spans="1:4" x14ac:dyDescent="0.15">
      <c r="A145" t="s">
        <v>365</v>
      </c>
      <c r="B145" s="86">
        <v>45475</v>
      </c>
      <c r="C145">
        <v>176935</v>
      </c>
      <c r="D145">
        <v>434128</v>
      </c>
    </row>
    <row r="146" spans="1:4" x14ac:dyDescent="0.15">
      <c r="A146" t="s">
        <v>366</v>
      </c>
      <c r="B146" s="86">
        <v>45475</v>
      </c>
      <c r="C146">
        <v>176969</v>
      </c>
      <c r="D146">
        <v>434077</v>
      </c>
    </row>
    <row r="147" spans="1:4" x14ac:dyDescent="0.15">
      <c r="A147" t="s">
        <v>367</v>
      </c>
      <c r="B147" s="86">
        <v>45475</v>
      </c>
      <c r="C147">
        <v>176980</v>
      </c>
      <c r="D147">
        <v>434113</v>
      </c>
    </row>
    <row r="148" spans="1:4" x14ac:dyDescent="0.15">
      <c r="A148" t="s">
        <v>368</v>
      </c>
      <c r="B148" s="86">
        <v>45475</v>
      </c>
      <c r="C148">
        <v>176928</v>
      </c>
      <c r="D148">
        <v>434110</v>
      </c>
    </row>
    <row r="149" spans="1:4" x14ac:dyDescent="0.15">
      <c r="A149" t="s">
        <v>324</v>
      </c>
      <c r="B149" s="86">
        <v>45468</v>
      </c>
      <c r="C149">
        <v>176419.95</v>
      </c>
      <c r="D149">
        <v>434270.11</v>
      </c>
    </row>
    <row r="150" spans="1:4" x14ac:dyDescent="0.15">
      <c r="A150" t="s">
        <v>369</v>
      </c>
      <c r="B150" s="86">
        <v>45475</v>
      </c>
      <c r="C150">
        <v>176976</v>
      </c>
      <c r="D150">
        <v>434096</v>
      </c>
    </row>
    <row r="151" spans="1:4" x14ac:dyDescent="0.15">
      <c r="A151" t="s">
        <v>370</v>
      </c>
      <c r="B151" s="86">
        <v>45475</v>
      </c>
      <c r="C151">
        <v>177027</v>
      </c>
      <c r="D151">
        <v>434080</v>
      </c>
    </row>
    <row r="152" spans="1:4" x14ac:dyDescent="0.15">
      <c r="A152" t="s">
        <v>325</v>
      </c>
      <c r="B152" s="86">
        <v>45468</v>
      </c>
      <c r="C152">
        <v>176416.26</v>
      </c>
      <c r="D152">
        <v>434252.25</v>
      </c>
    </row>
    <row r="153" spans="1:4" x14ac:dyDescent="0.15">
      <c r="A153" t="s">
        <v>326</v>
      </c>
      <c r="B153" s="86">
        <v>45468</v>
      </c>
      <c r="C153">
        <v>176414.05</v>
      </c>
      <c r="D153">
        <v>434241.55</v>
      </c>
    </row>
    <row r="154" spans="1:4" x14ac:dyDescent="0.15">
      <c r="A154" t="s">
        <v>327</v>
      </c>
      <c r="B154" s="86">
        <v>45468</v>
      </c>
      <c r="C154">
        <v>176410.82</v>
      </c>
      <c r="D154">
        <v>434226.01</v>
      </c>
    </row>
    <row r="155" spans="1:4" x14ac:dyDescent="0.15">
      <c r="A155" t="s">
        <v>328</v>
      </c>
      <c r="B155" s="86">
        <v>45468</v>
      </c>
      <c r="C155">
        <v>176385.56</v>
      </c>
      <c r="D155">
        <v>434273.73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Zeefdata_REF_TUD</vt:lpstr>
      <vt:lpstr>Meetronde6</vt:lpstr>
      <vt:lpstr>Meetronde1</vt:lpstr>
      <vt:lpstr>Meetronde5</vt:lpstr>
      <vt:lpstr>Coordinaten_meetronde5</vt:lpstr>
      <vt:lpstr>Coordinaten_Meetronde1</vt:lpstr>
      <vt:lpstr>Coordinaten_Meetronde6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Doornik, Walter van (RWS ON)</dc:creator>
  <cp:lastModifiedBy>Doornik, Walter van (RWS ON)</cp:lastModifiedBy>
  <dcterms:created xsi:type="dcterms:W3CDTF">2017-05-15T09:34:10Z</dcterms:created>
  <dcterms:modified xsi:type="dcterms:W3CDTF">2024-09-18T13:54:51Z</dcterms:modified>
</cp:coreProperties>
</file>