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46.xml" ContentType="application/vnd.ms-excel.controlproperties+xml"/>
  <Override PartName="/xl/ctrlProps/ctrlProp35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36.xml" ContentType="application/vnd.ms-excel.controlproperties+xml"/>
  <Override PartName="/xl/ctrlProps/ctrlProp34.xml" ContentType="application/vnd.ms-excel.controlproperties+xml"/>
  <Override PartName="/xl/ctrlProps/ctrlProp49.xml" ContentType="application/vnd.ms-excel.controlproperties+xml"/>
  <Override PartName="/xl/ctrlProps/ctrlProp31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37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38.xml" ContentType="application/vnd.ms-excel.controlproperties+xml"/>
  <Override PartName="/xl/ctrlProps/ctrlProp33.xml" ContentType="application/vnd.ms-excel.controlproperties+xml"/>
  <Override PartName="/xl/ctrlProps/ctrlProp45.xml" ContentType="application/vnd.ms-excel.contro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vogroep.sharepoint.com/sites/p365_22003/Gedeelde documenten/823 - Project/12 Werkvoorbereiding/12.7 Oplevering M3/"/>
    </mc:Choice>
  </mc:AlternateContent>
  <xr:revisionPtr revIDLastSave="424" documentId="13_ncr:1_{DE892D0B-3F31-43F7-B42D-892035C07846}" xr6:coauthVersionLast="47" xr6:coauthVersionMax="47" xr10:uidLastSave="{31B60E0F-3081-456A-A686-2BC214A96B2C}"/>
  <bookViews>
    <workbookView xWindow="28680" yWindow="-120" windowWidth="29040" windowHeight="15840" tabRatio="746" firstSheet="6" activeTab="22" xr2:uid="{00000000-000D-0000-FFFF-FFFF00000000}"/>
  </bookViews>
  <sheets>
    <sheet name="Z-001" sheetId="114" r:id="rId1"/>
    <sheet name="Z-002" sheetId="115" r:id="rId2"/>
    <sheet name="Z-003" sheetId="116" r:id="rId3"/>
    <sheet name="Z-004" sheetId="117" r:id="rId4"/>
    <sheet name="Z-005" sheetId="118" r:id="rId5"/>
    <sheet name="Z-006" sheetId="119" r:id="rId6"/>
    <sheet name="Z-007" sheetId="120" r:id="rId7"/>
    <sheet name="Z-008" sheetId="121" r:id="rId8"/>
    <sheet name="Z-009" sheetId="122" r:id="rId9"/>
    <sheet name="Z-010" sheetId="123" r:id="rId10"/>
    <sheet name="Z-011" sheetId="124" r:id="rId11"/>
    <sheet name="Z-012" sheetId="125" r:id="rId12"/>
    <sheet name="Z-013" sheetId="126" r:id="rId13"/>
    <sheet name="Z-014" sheetId="127" r:id="rId14"/>
    <sheet name="Z-015" sheetId="128" r:id="rId15"/>
    <sheet name="Z-016" sheetId="129" r:id="rId16"/>
    <sheet name="Z-017" sheetId="131" r:id="rId17"/>
    <sheet name="Z-018" sheetId="130" r:id="rId18"/>
    <sheet name="Z-019" sheetId="132" r:id="rId19"/>
    <sheet name="Z-020" sheetId="133" r:id="rId20"/>
    <sheet name="Z-021" sheetId="134" r:id="rId21"/>
    <sheet name="Z-022" sheetId="135" r:id="rId22"/>
    <sheet name="Z-023" sheetId="136" r:id="rId23"/>
    <sheet name="Z-024" sheetId="138" r:id="rId24"/>
    <sheet name="Z-025" sheetId="137" r:id="rId25"/>
    <sheet name="Z-026" sheetId="139" r:id="rId26"/>
    <sheet name="Blad1" sheetId="4" r:id="rId27"/>
  </sheets>
  <definedNames>
    <definedName name="_xlnm._FilterDatabase" localSheetId="0" hidden="1">'Z-001'!$R$20:$S$58</definedName>
    <definedName name="_xlnm._FilterDatabase" localSheetId="1" hidden="1">'Z-002'!$R$20:$S$58</definedName>
    <definedName name="_xlnm._FilterDatabase" localSheetId="2" hidden="1">'Z-003'!$R$20:$S$58</definedName>
    <definedName name="_xlnm._FilterDatabase" localSheetId="3" hidden="1">'Z-004'!$R$20:$S$58</definedName>
    <definedName name="_xlnm._FilterDatabase" localSheetId="4" hidden="1">'Z-005'!$R$20:$S$58</definedName>
    <definedName name="_xlnm._FilterDatabase" localSheetId="5" hidden="1">'Z-006'!$R$20:$S$58</definedName>
    <definedName name="_xlnm._FilterDatabase" localSheetId="6" hidden="1">'Z-007'!$R$20:$S$58</definedName>
    <definedName name="_xlnm._FilterDatabase" localSheetId="7" hidden="1">'Z-008'!$R$20:$S$58</definedName>
    <definedName name="_xlnm._FilterDatabase" localSheetId="8" hidden="1">'Z-009'!$R$20:$S$58</definedName>
    <definedName name="_xlnm._FilterDatabase" localSheetId="9" hidden="1">'Z-010'!$R$20:$S$58</definedName>
    <definedName name="_xlnm._FilterDatabase" localSheetId="10" hidden="1">'Z-011'!$R$20:$S$58</definedName>
    <definedName name="_xlnm._FilterDatabase" localSheetId="11" hidden="1">'Z-012'!$R$20:$S$58</definedName>
    <definedName name="_xlnm._FilterDatabase" localSheetId="12" hidden="1">'Z-013'!$R$20:$S$58</definedName>
    <definedName name="_xlnm._FilterDatabase" localSheetId="13" hidden="1">'Z-014'!$R$20:$S$58</definedName>
    <definedName name="_xlnm._FilterDatabase" localSheetId="14" hidden="1">'Z-015'!$R$20:$S$58</definedName>
    <definedName name="_xlnm._FilterDatabase" localSheetId="15" hidden="1">'Z-016'!$R$20:$S$58</definedName>
    <definedName name="_xlnm._FilterDatabase" localSheetId="16" hidden="1">'Z-017'!$R$20:$S$58</definedName>
    <definedName name="_xlnm._FilterDatabase" localSheetId="17" hidden="1">'Z-018'!$R$20:$S$58</definedName>
    <definedName name="_xlnm._FilterDatabase" localSheetId="18" hidden="1">'Z-019'!$R$20:$S$58</definedName>
    <definedName name="_xlnm._FilterDatabase" localSheetId="19" hidden="1">'Z-020'!$R$20:$S$58</definedName>
    <definedName name="_xlnm._FilterDatabase" localSheetId="20" hidden="1">'Z-021'!$R$20:$S$58</definedName>
    <definedName name="_xlnm._FilterDatabase" localSheetId="21" hidden="1">'Z-022'!$R$20:$S$58</definedName>
    <definedName name="_xlnm._FilterDatabase" localSheetId="22" hidden="1">'Z-023'!$R$20:$S$58</definedName>
    <definedName name="_xlnm._FilterDatabase" localSheetId="23" hidden="1">'Z-024'!$R$20:$S$58</definedName>
    <definedName name="_xlnm._FilterDatabase" localSheetId="24" hidden="1">'Z-025'!$R$20:$S$58</definedName>
    <definedName name="_xlnm._FilterDatabase" localSheetId="25" hidden="1">'Z-026'!$R$20:$S$58</definedName>
    <definedName name="A_0">#REF!</definedName>
    <definedName name="A_1">#REF!</definedName>
    <definedName name="A_10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_xlnm.Print_Area" localSheetId="0">'Z-001'!$A$1:$L$73</definedName>
    <definedName name="_xlnm.Print_Area" localSheetId="1">'Z-002'!$A$1:$L$73</definedName>
    <definedName name="_xlnm.Print_Area" localSheetId="2">'Z-003'!$A$1:$L$73</definedName>
    <definedName name="_xlnm.Print_Area" localSheetId="3">'Z-004'!$A$1:$L$73</definedName>
    <definedName name="_xlnm.Print_Area" localSheetId="4">'Z-005'!$A$1:$L$73</definedName>
    <definedName name="_xlnm.Print_Area" localSheetId="5">'Z-006'!$A$1:$L$73</definedName>
    <definedName name="_xlnm.Print_Area" localSheetId="6">'Z-007'!$A$1:$L$73</definedName>
    <definedName name="_xlnm.Print_Area" localSheetId="7">'Z-008'!$A$1:$L$73</definedName>
    <definedName name="_xlnm.Print_Area" localSheetId="8">'Z-009'!$A$1:$L$73</definedName>
    <definedName name="_xlnm.Print_Area" localSheetId="9">'Z-010'!$A$1:$L$73</definedName>
    <definedName name="_xlnm.Print_Area" localSheetId="10">'Z-011'!$A$1:$L$73</definedName>
    <definedName name="_xlnm.Print_Area" localSheetId="11">'Z-012'!$A$1:$L$73</definedName>
    <definedName name="_xlnm.Print_Area" localSheetId="12">'Z-013'!$A$1:$L$73</definedName>
    <definedName name="_xlnm.Print_Area" localSheetId="13">'Z-014'!$A$1:$L$73</definedName>
    <definedName name="_xlnm.Print_Area" localSheetId="14">'Z-015'!$A$1:$L$73</definedName>
    <definedName name="_xlnm.Print_Area" localSheetId="15">'Z-016'!$A$1:$L$73</definedName>
    <definedName name="_xlnm.Print_Area" localSheetId="16">'Z-017'!$A$1:$L$73</definedName>
    <definedName name="_xlnm.Print_Area" localSheetId="17">'Z-018'!$A$1:$L$73</definedName>
    <definedName name="_xlnm.Print_Area" localSheetId="18">'Z-019'!$A$1:$L$73</definedName>
    <definedName name="_xlnm.Print_Area" localSheetId="19">'Z-020'!$A$1:$L$73</definedName>
    <definedName name="_xlnm.Print_Area" localSheetId="20">'Z-021'!$A$1:$L$73</definedName>
    <definedName name="_xlnm.Print_Area" localSheetId="21">'Z-022'!$A$1:$L$73</definedName>
    <definedName name="_xlnm.Print_Area" localSheetId="22">'Z-023'!$A$1:$L$73</definedName>
    <definedName name="_xlnm.Print_Area" localSheetId="23">'Z-024'!$A$1:$L$73</definedName>
    <definedName name="_xlnm.Print_Area" localSheetId="24">'Z-025'!$A$1:$L$73</definedName>
    <definedName name="_xlnm.Print_Area" localSheetId="25">'Z-026'!$A$1:$L$73</definedName>
    <definedName name="INPUT">#REF!</definedName>
    <definedName name="sgsolid">#REF!</definedName>
    <definedName name="sgwater">#REF!</definedName>
    <definedName name="ZEE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39" l="1"/>
  <c r="H56" i="139"/>
  <c r="H55" i="139"/>
  <c r="H54" i="139"/>
  <c r="H53" i="139"/>
  <c r="H50" i="139"/>
  <c r="Q30" i="139"/>
  <c r="P30" i="139"/>
  <c r="O30" i="139"/>
  <c r="P29" i="139"/>
  <c r="Q29" i="139" s="1"/>
  <c r="M29" i="139" s="1"/>
  <c r="O29" i="139"/>
  <c r="P28" i="139"/>
  <c r="Q28" i="139" s="1"/>
  <c r="O28" i="139"/>
  <c r="J28" i="139"/>
  <c r="E28" i="139"/>
  <c r="P19" i="139" s="1"/>
  <c r="Q19" i="139" s="1"/>
  <c r="M19" i="139" s="1"/>
  <c r="Q27" i="139"/>
  <c r="M27" i="139" s="1"/>
  <c r="P27" i="139"/>
  <c r="O27" i="139"/>
  <c r="D27" i="139"/>
  <c r="P26" i="139"/>
  <c r="Q26" i="139" s="1"/>
  <c r="O26" i="139"/>
  <c r="J26" i="139"/>
  <c r="D26" i="139"/>
  <c r="Q25" i="139"/>
  <c r="M25" i="139" s="1"/>
  <c r="P25" i="139"/>
  <c r="O25" i="139"/>
  <c r="D25" i="139"/>
  <c r="Q24" i="139"/>
  <c r="P24" i="139"/>
  <c r="O24" i="139"/>
  <c r="J24" i="139"/>
  <c r="E24" i="139"/>
  <c r="P15" i="139" s="1"/>
  <c r="Q15" i="139" s="1"/>
  <c r="M15" i="139" s="1"/>
  <c r="P23" i="139"/>
  <c r="Q23" i="139" s="1"/>
  <c r="M23" i="139" s="1"/>
  <c r="O23" i="139"/>
  <c r="P22" i="139"/>
  <c r="Q22" i="139" s="1"/>
  <c r="O22" i="139"/>
  <c r="J22" i="139"/>
  <c r="E22" i="139"/>
  <c r="Q21" i="139"/>
  <c r="M21" i="139" s="1"/>
  <c r="P21" i="139"/>
  <c r="O21" i="139"/>
  <c r="E21" i="139"/>
  <c r="P12" i="139" s="1"/>
  <c r="Q12" i="139" s="1"/>
  <c r="M12" i="139" s="1"/>
  <c r="P20" i="139"/>
  <c r="Q20" i="139" s="1"/>
  <c r="O20" i="139"/>
  <c r="J20" i="139"/>
  <c r="E20" i="139"/>
  <c r="P11" i="139" s="1"/>
  <c r="Q11" i="139" s="1"/>
  <c r="M11" i="139" s="1"/>
  <c r="O19" i="139"/>
  <c r="E19" i="139"/>
  <c r="P10" i="139" s="1"/>
  <c r="Q10" i="139" s="1"/>
  <c r="P18" i="139"/>
  <c r="Q18" i="139" s="1"/>
  <c r="M18" i="139" s="1"/>
  <c r="O18" i="139"/>
  <c r="J18" i="139"/>
  <c r="E18" i="139"/>
  <c r="P17" i="139"/>
  <c r="Q17" i="139" s="1"/>
  <c r="O17" i="139"/>
  <c r="Q16" i="139"/>
  <c r="P16" i="139"/>
  <c r="O16" i="139"/>
  <c r="O15" i="139"/>
  <c r="Q14" i="139"/>
  <c r="P14" i="139"/>
  <c r="O14" i="139"/>
  <c r="M14" i="139"/>
  <c r="P13" i="139"/>
  <c r="Q13" i="139" s="1"/>
  <c r="M13" i="139" s="1"/>
  <c r="O13" i="139"/>
  <c r="O12" i="139"/>
  <c r="O11" i="139"/>
  <c r="H57" i="138"/>
  <c r="H56" i="138"/>
  <c r="H55" i="138"/>
  <c r="H54" i="138"/>
  <c r="H53" i="138"/>
  <c r="H50" i="138"/>
  <c r="P30" i="138"/>
  <c r="Q30" i="138" s="1"/>
  <c r="O30" i="138"/>
  <c r="Q29" i="138"/>
  <c r="P29" i="138"/>
  <c r="O29" i="138"/>
  <c r="M29" i="138"/>
  <c r="P28" i="138"/>
  <c r="Q28" i="138" s="1"/>
  <c r="O28" i="138"/>
  <c r="J28" i="138"/>
  <c r="E28" i="138"/>
  <c r="P19" i="138" s="1"/>
  <c r="Q19" i="138" s="1"/>
  <c r="M19" i="138" s="1"/>
  <c r="Q27" i="138"/>
  <c r="M27" i="138" s="1"/>
  <c r="P27" i="138"/>
  <c r="O27" i="138"/>
  <c r="D27" i="138"/>
  <c r="P26" i="138"/>
  <c r="Q26" i="138" s="1"/>
  <c r="O26" i="138"/>
  <c r="J26" i="138"/>
  <c r="D26" i="138"/>
  <c r="Q25" i="138"/>
  <c r="M25" i="138" s="1"/>
  <c r="P25" i="138"/>
  <c r="O25" i="138"/>
  <c r="D25" i="138"/>
  <c r="P24" i="138"/>
  <c r="Q24" i="138" s="1"/>
  <c r="O24" i="138"/>
  <c r="J24" i="138"/>
  <c r="E24" i="138"/>
  <c r="O15" i="138" s="1"/>
  <c r="P23" i="138"/>
  <c r="Q23" i="138" s="1"/>
  <c r="M23" i="138" s="1"/>
  <c r="O23" i="138"/>
  <c r="P22" i="138"/>
  <c r="Q22" i="138" s="1"/>
  <c r="O22" i="138"/>
  <c r="J22" i="138"/>
  <c r="E22" i="138"/>
  <c r="O13" i="138" s="1"/>
  <c r="Q21" i="138"/>
  <c r="M21" i="138" s="1"/>
  <c r="P21" i="138"/>
  <c r="O21" i="138"/>
  <c r="E21" i="138"/>
  <c r="P12" i="138" s="1"/>
  <c r="Q12" i="138" s="1"/>
  <c r="M12" i="138" s="1"/>
  <c r="P20" i="138"/>
  <c r="Q20" i="138" s="1"/>
  <c r="O20" i="138"/>
  <c r="J20" i="138"/>
  <c r="E20" i="138"/>
  <c r="O11" i="138" s="1"/>
  <c r="E19" i="138"/>
  <c r="O10" i="138" s="1"/>
  <c r="P18" i="138"/>
  <c r="Q18" i="138" s="1"/>
  <c r="O18" i="138"/>
  <c r="J18" i="138"/>
  <c r="E18" i="138"/>
  <c r="P17" i="138"/>
  <c r="Q17" i="138" s="1"/>
  <c r="O17" i="138"/>
  <c r="P16" i="138"/>
  <c r="Q16" i="138" s="1"/>
  <c r="O16" i="138"/>
  <c r="P14" i="138"/>
  <c r="Q14" i="138" s="1"/>
  <c r="M14" i="138" s="1"/>
  <c r="O14" i="138"/>
  <c r="H57" i="137"/>
  <c r="H56" i="137"/>
  <c r="H55" i="137"/>
  <c r="H54" i="137"/>
  <c r="H53" i="137"/>
  <c r="H50" i="137"/>
  <c r="P30" i="137"/>
  <c r="Q30" i="137" s="1"/>
  <c r="O30" i="137"/>
  <c r="P29" i="137"/>
  <c r="Q29" i="137" s="1"/>
  <c r="M29" i="137" s="1"/>
  <c r="O29" i="137"/>
  <c r="P28" i="137"/>
  <c r="Q28" i="137" s="1"/>
  <c r="O28" i="137"/>
  <c r="J28" i="137"/>
  <c r="E28" i="137"/>
  <c r="P19" i="137" s="1"/>
  <c r="Q19" i="137" s="1"/>
  <c r="M19" i="137" s="1"/>
  <c r="Q27" i="137"/>
  <c r="M27" i="137" s="1"/>
  <c r="P27" i="137"/>
  <c r="O27" i="137"/>
  <c r="D27" i="137"/>
  <c r="P26" i="137"/>
  <c r="Q26" i="137" s="1"/>
  <c r="O26" i="137"/>
  <c r="J26" i="137"/>
  <c r="D26" i="137"/>
  <c r="Q25" i="137"/>
  <c r="M25" i="137" s="1"/>
  <c r="P25" i="137"/>
  <c r="O25" i="137"/>
  <c r="D25" i="137"/>
  <c r="P24" i="137"/>
  <c r="Q24" i="137" s="1"/>
  <c r="O24" i="137"/>
  <c r="J24" i="137"/>
  <c r="E24" i="137"/>
  <c r="P15" i="137" s="1"/>
  <c r="Q15" i="137" s="1"/>
  <c r="M15" i="137" s="1"/>
  <c r="P23" i="137"/>
  <c r="Q23" i="137" s="1"/>
  <c r="M23" i="137" s="1"/>
  <c r="O23" i="137"/>
  <c r="P22" i="137"/>
  <c r="Q22" i="137" s="1"/>
  <c r="O22" i="137"/>
  <c r="J22" i="137"/>
  <c r="E22" i="137"/>
  <c r="P13" i="137" s="1"/>
  <c r="Q13" i="137" s="1"/>
  <c r="M13" i="137" s="1"/>
  <c r="Q21" i="137"/>
  <c r="M21" i="137" s="1"/>
  <c r="P21" i="137"/>
  <c r="O21" i="137"/>
  <c r="E21" i="137"/>
  <c r="O12" i="137" s="1"/>
  <c r="P20" i="137"/>
  <c r="Q20" i="137" s="1"/>
  <c r="O20" i="137"/>
  <c r="J20" i="137"/>
  <c r="E20" i="137"/>
  <c r="P11" i="137" s="1"/>
  <c r="Q11" i="137" s="1"/>
  <c r="M11" i="137" s="1"/>
  <c r="O19" i="137"/>
  <c r="E19" i="137"/>
  <c r="P10" i="137" s="1"/>
  <c r="Q10" i="137" s="1"/>
  <c r="P18" i="137"/>
  <c r="Q18" i="137" s="1"/>
  <c r="O18" i="137"/>
  <c r="J18" i="137"/>
  <c r="E18" i="137"/>
  <c r="P17" i="137"/>
  <c r="Q17" i="137" s="1"/>
  <c r="O17" i="137"/>
  <c r="Q16" i="137"/>
  <c r="P16" i="137"/>
  <c r="O16" i="137"/>
  <c r="Q14" i="137"/>
  <c r="P14" i="137"/>
  <c r="O14" i="137"/>
  <c r="M14" i="137"/>
  <c r="O10" i="137"/>
  <c r="H57" i="136"/>
  <c r="H56" i="136"/>
  <c r="H55" i="136"/>
  <c r="H54" i="136"/>
  <c r="H53" i="136"/>
  <c r="H50" i="136"/>
  <c r="P30" i="136"/>
  <c r="Q30" i="136" s="1"/>
  <c r="O30" i="136"/>
  <c r="P29" i="136"/>
  <c r="Q29" i="136" s="1"/>
  <c r="M29" i="136" s="1"/>
  <c r="O29" i="136"/>
  <c r="P28" i="136"/>
  <c r="Q28" i="136" s="1"/>
  <c r="O28" i="136"/>
  <c r="J28" i="136"/>
  <c r="E28" i="136"/>
  <c r="P27" i="136"/>
  <c r="Q27" i="136" s="1"/>
  <c r="M27" i="136" s="1"/>
  <c r="O27" i="136"/>
  <c r="D27" i="136"/>
  <c r="P26" i="136"/>
  <c r="Q26" i="136" s="1"/>
  <c r="O26" i="136"/>
  <c r="J26" i="136"/>
  <c r="D26" i="136"/>
  <c r="P25" i="136"/>
  <c r="Q25" i="136" s="1"/>
  <c r="M25" i="136" s="1"/>
  <c r="O25" i="136"/>
  <c r="D25" i="136"/>
  <c r="P24" i="136"/>
  <c r="Q24" i="136" s="1"/>
  <c r="O24" i="136"/>
  <c r="J24" i="136"/>
  <c r="E24" i="136"/>
  <c r="P15" i="136" s="1"/>
  <c r="Q15" i="136" s="1"/>
  <c r="M15" i="136" s="1"/>
  <c r="P23" i="136"/>
  <c r="Q23" i="136" s="1"/>
  <c r="M23" i="136" s="1"/>
  <c r="O23" i="136"/>
  <c r="P22" i="136"/>
  <c r="Q22" i="136" s="1"/>
  <c r="O22" i="136"/>
  <c r="J22" i="136"/>
  <c r="E22" i="136"/>
  <c r="O13" i="136" s="1"/>
  <c r="P21" i="136"/>
  <c r="Q21" i="136" s="1"/>
  <c r="M21" i="136" s="1"/>
  <c r="O21" i="136"/>
  <c r="E21" i="136"/>
  <c r="P12" i="136" s="1"/>
  <c r="Q12" i="136" s="1"/>
  <c r="M12" i="136" s="1"/>
  <c r="Q20" i="136"/>
  <c r="P20" i="136"/>
  <c r="O20" i="136"/>
  <c r="J20" i="136"/>
  <c r="E20" i="136"/>
  <c r="O11" i="136" s="1"/>
  <c r="P19" i="136"/>
  <c r="Q19" i="136" s="1"/>
  <c r="M19" i="136" s="1"/>
  <c r="O19" i="136"/>
  <c r="E19" i="136"/>
  <c r="P10" i="136" s="1"/>
  <c r="Q10" i="136" s="1"/>
  <c r="P18" i="136"/>
  <c r="Q18" i="136" s="1"/>
  <c r="M18" i="136" s="1"/>
  <c r="O18" i="136"/>
  <c r="J18" i="136"/>
  <c r="E18" i="136"/>
  <c r="P17" i="136"/>
  <c r="Q17" i="136" s="1"/>
  <c r="O17" i="136"/>
  <c r="Q16" i="136"/>
  <c r="P16" i="136"/>
  <c r="O16" i="136"/>
  <c r="Q14" i="136"/>
  <c r="P14" i="136"/>
  <c r="O14" i="136"/>
  <c r="M14" i="136"/>
  <c r="P13" i="136"/>
  <c r="Q13" i="136" s="1"/>
  <c r="M13" i="136" s="1"/>
  <c r="O12" i="136"/>
  <c r="P11" i="136"/>
  <c r="Q11" i="136" s="1"/>
  <c r="M11" i="136" s="1"/>
  <c r="O10" i="136"/>
  <c r="H57" i="135"/>
  <c r="H56" i="135"/>
  <c r="H55" i="135"/>
  <c r="H54" i="135"/>
  <c r="H53" i="135"/>
  <c r="H50" i="135"/>
  <c r="P30" i="135"/>
  <c r="Q30" i="135" s="1"/>
  <c r="O30" i="135"/>
  <c r="P29" i="135"/>
  <c r="Q29" i="135" s="1"/>
  <c r="M29" i="135" s="1"/>
  <c r="O29" i="135"/>
  <c r="P28" i="135"/>
  <c r="Q28" i="135" s="1"/>
  <c r="O28" i="135"/>
  <c r="J28" i="135"/>
  <c r="E28" i="135"/>
  <c r="P19" i="135" s="1"/>
  <c r="Q19" i="135" s="1"/>
  <c r="M19" i="135" s="1"/>
  <c r="P27" i="135"/>
  <c r="Q27" i="135" s="1"/>
  <c r="M27" i="135" s="1"/>
  <c r="O27" i="135"/>
  <c r="D27" i="135"/>
  <c r="P26" i="135"/>
  <c r="Q26" i="135" s="1"/>
  <c r="O26" i="135"/>
  <c r="J26" i="135"/>
  <c r="D26" i="135"/>
  <c r="Q25" i="135"/>
  <c r="M25" i="135" s="1"/>
  <c r="P25" i="135"/>
  <c r="O25" i="135"/>
  <c r="D25" i="135"/>
  <c r="P24" i="135"/>
  <c r="Q24" i="135" s="1"/>
  <c r="O24" i="135"/>
  <c r="J24" i="135"/>
  <c r="E24" i="135"/>
  <c r="O15" i="135" s="1"/>
  <c r="P23" i="135"/>
  <c r="Q23" i="135" s="1"/>
  <c r="M23" i="135" s="1"/>
  <c r="O23" i="135"/>
  <c r="P22" i="135"/>
  <c r="Q22" i="135" s="1"/>
  <c r="O22" i="135"/>
  <c r="J22" i="135"/>
  <c r="E22" i="135"/>
  <c r="O13" i="135" s="1"/>
  <c r="P21" i="135"/>
  <c r="Q21" i="135" s="1"/>
  <c r="M21" i="135" s="1"/>
  <c r="O21" i="135"/>
  <c r="E21" i="135"/>
  <c r="Q20" i="135"/>
  <c r="P20" i="135"/>
  <c r="O20" i="135"/>
  <c r="J20" i="135"/>
  <c r="E20" i="135"/>
  <c r="O11" i="135" s="1"/>
  <c r="E19" i="135"/>
  <c r="P10" i="135" s="1"/>
  <c r="Q10" i="135" s="1"/>
  <c r="M10" i="135" s="1"/>
  <c r="P18" i="135"/>
  <c r="Q18" i="135" s="1"/>
  <c r="O18" i="135"/>
  <c r="J18" i="135"/>
  <c r="E18" i="135"/>
  <c r="P17" i="135"/>
  <c r="Q17" i="135" s="1"/>
  <c r="O17" i="135"/>
  <c r="Q16" i="135"/>
  <c r="P16" i="135"/>
  <c r="O16" i="135"/>
  <c r="P15" i="135"/>
  <c r="Q15" i="135" s="1"/>
  <c r="M15" i="135" s="1"/>
  <c r="Q14" i="135"/>
  <c r="M14" i="135" s="1"/>
  <c r="P14" i="135"/>
  <c r="O14" i="135"/>
  <c r="P13" i="135"/>
  <c r="Q13" i="135" s="1"/>
  <c r="M13" i="135" s="1"/>
  <c r="Q12" i="135"/>
  <c r="M12" i="135" s="1"/>
  <c r="P12" i="135"/>
  <c r="O12" i="135"/>
  <c r="H57" i="134"/>
  <c r="H56" i="134"/>
  <c r="H55" i="134"/>
  <c r="H54" i="134"/>
  <c r="H53" i="134"/>
  <c r="H50" i="134"/>
  <c r="P30" i="134"/>
  <c r="Q30" i="134" s="1"/>
  <c r="O30" i="134"/>
  <c r="Q29" i="134"/>
  <c r="M29" i="134" s="1"/>
  <c r="P29" i="134"/>
  <c r="O29" i="134"/>
  <c r="P28" i="134"/>
  <c r="Q28" i="134" s="1"/>
  <c r="O28" i="134"/>
  <c r="J28" i="134"/>
  <c r="E28" i="134"/>
  <c r="O19" i="134" s="1"/>
  <c r="Q27" i="134"/>
  <c r="M27" i="134" s="1"/>
  <c r="P27" i="134"/>
  <c r="O27" i="134"/>
  <c r="D27" i="134"/>
  <c r="P26" i="134"/>
  <c r="Q26" i="134" s="1"/>
  <c r="O26" i="134"/>
  <c r="J26" i="134"/>
  <c r="D26" i="134"/>
  <c r="P25" i="134"/>
  <c r="Q25" i="134" s="1"/>
  <c r="M25" i="134" s="1"/>
  <c r="O25" i="134"/>
  <c r="D25" i="134"/>
  <c r="P24" i="134"/>
  <c r="Q24" i="134" s="1"/>
  <c r="O24" i="134"/>
  <c r="J24" i="134"/>
  <c r="E24" i="134"/>
  <c r="O15" i="134" s="1"/>
  <c r="P23" i="134"/>
  <c r="Q23" i="134" s="1"/>
  <c r="M23" i="134" s="1"/>
  <c r="O23" i="134"/>
  <c r="P22" i="134"/>
  <c r="Q22" i="134" s="1"/>
  <c r="O22" i="134"/>
  <c r="J22" i="134"/>
  <c r="E22" i="134"/>
  <c r="O13" i="134" s="1"/>
  <c r="Q21" i="134"/>
  <c r="M21" i="134" s="1"/>
  <c r="P21" i="134"/>
  <c r="O21" i="134"/>
  <c r="E21" i="134"/>
  <c r="P12" i="134" s="1"/>
  <c r="Q12" i="134" s="1"/>
  <c r="M12" i="134" s="1"/>
  <c r="Q20" i="134"/>
  <c r="P20" i="134"/>
  <c r="O20" i="134"/>
  <c r="J20" i="134"/>
  <c r="E20" i="134"/>
  <c r="O11" i="134" s="1"/>
  <c r="E19" i="134"/>
  <c r="P10" i="134" s="1"/>
  <c r="Q10" i="134" s="1"/>
  <c r="Q18" i="134"/>
  <c r="P18" i="134"/>
  <c r="O18" i="134"/>
  <c r="J18" i="134"/>
  <c r="E18" i="134"/>
  <c r="P17" i="134"/>
  <c r="Q17" i="134" s="1"/>
  <c r="O17" i="134"/>
  <c r="Q16" i="134"/>
  <c r="P16" i="134"/>
  <c r="O16" i="134"/>
  <c r="Q14" i="134"/>
  <c r="P14" i="134"/>
  <c r="O14" i="134"/>
  <c r="M14" i="134"/>
  <c r="M24" i="139" l="1"/>
  <c r="M26" i="139"/>
  <c r="M28" i="139"/>
  <c r="M30" i="139"/>
  <c r="M20" i="139"/>
  <c r="M10" i="139"/>
  <c r="M22" i="139"/>
  <c r="M16" i="139"/>
  <c r="M17" i="139"/>
  <c r="O10" i="139"/>
  <c r="O12" i="138"/>
  <c r="P10" i="138"/>
  <c r="Q10" i="138" s="1"/>
  <c r="M10" i="138" s="1"/>
  <c r="O19" i="138"/>
  <c r="P11" i="138"/>
  <c r="Q11" i="138" s="1"/>
  <c r="M11" i="138" s="1"/>
  <c r="P13" i="138"/>
  <c r="Q13" i="138" s="1"/>
  <c r="M13" i="138" s="1"/>
  <c r="P15" i="138"/>
  <c r="Q15" i="138" s="1"/>
  <c r="M15" i="138" s="1"/>
  <c r="M17" i="137"/>
  <c r="M24" i="137"/>
  <c r="M26" i="137"/>
  <c r="M18" i="137"/>
  <c r="M16" i="137"/>
  <c r="M10" i="137"/>
  <c r="P12" i="137"/>
  <c r="Q12" i="137" s="1"/>
  <c r="M12" i="137" s="1"/>
  <c r="O11" i="137"/>
  <c r="O13" i="137"/>
  <c r="O15" i="137"/>
  <c r="M20" i="136"/>
  <c r="M22" i="136"/>
  <c r="M16" i="136"/>
  <c r="M10" i="136"/>
  <c r="M31" i="136" s="1"/>
  <c r="M28" i="136"/>
  <c r="M30" i="136"/>
  <c r="M17" i="136"/>
  <c r="M24" i="136"/>
  <c r="M26" i="136"/>
  <c r="O15" i="136"/>
  <c r="M22" i="135"/>
  <c r="M18" i="135"/>
  <c r="M20" i="135"/>
  <c r="M16" i="135"/>
  <c r="M17" i="135"/>
  <c r="M24" i="135"/>
  <c r="M26" i="135"/>
  <c r="M28" i="135"/>
  <c r="P11" i="135"/>
  <c r="Q11" i="135" s="1"/>
  <c r="M11" i="135" s="1"/>
  <c r="O19" i="135"/>
  <c r="O10" i="135"/>
  <c r="M10" i="134"/>
  <c r="O10" i="134"/>
  <c r="O12" i="134"/>
  <c r="P19" i="134"/>
  <c r="Q19" i="134" s="1"/>
  <c r="M19" i="134" s="1"/>
  <c r="P11" i="134"/>
  <c r="Q11" i="134" s="1"/>
  <c r="M11" i="134" s="1"/>
  <c r="P13" i="134"/>
  <c r="Q13" i="134" s="1"/>
  <c r="M13" i="134" s="1"/>
  <c r="P15" i="134"/>
  <c r="Q15" i="134" s="1"/>
  <c r="M15" i="134" s="1"/>
  <c r="M31" i="139" l="1"/>
  <c r="M20" i="138"/>
  <c r="M24" i="138"/>
  <c r="M28" i="138"/>
  <c r="M26" i="138"/>
  <c r="M22" i="138"/>
  <c r="M16" i="138"/>
  <c r="M30" i="138"/>
  <c r="M18" i="138"/>
  <c r="M17" i="138"/>
  <c r="M28" i="137"/>
  <c r="M22" i="137"/>
  <c r="M20" i="137"/>
  <c r="M30" i="137"/>
  <c r="O51" i="136"/>
  <c r="O50" i="136"/>
  <c r="N51" i="136"/>
  <c r="N50" i="136"/>
  <c r="O49" i="136"/>
  <c r="O48" i="136"/>
  <c r="O47" i="136"/>
  <c r="O46" i="136"/>
  <c r="O45" i="136"/>
  <c r="O44" i="136"/>
  <c r="O43" i="136"/>
  <c r="O42" i="136"/>
  <c r="O41" i="136"/>
  <c r="O40" i="136"/>
  <c r="O39" i="136"/>
  <c r="O38" i="136"/>
  <c r="O37" i="136"/>
  <c r="O36" i="136"/>
  <c r="N49" i="136"/>
  <c r="N48" i="136"/>
  <c r="N47" i="136"/>
  <c r="N46" i="136"/>
  <c r="N45" i="136"/>
  <c r="N44" i="136"/>
  <c r="N43" i="136"/>
  <c r="N42" i="136"/>
  <c r="N41" i="136"/>
  <c r="N40" i="136"/>
  <c r="N39" i="136"/>
  <c r="N38" i="136"/>
  <c r="N37" i="136"/>
  <c r="N36" i="136"/>
  <c r="O65" i="136"/>
  <c r="O61" i="136"/>
  <c r="O60" i="136"/>
  <c r="O59" i="136"/>
  <c r="O58" i="136"/>
  <c r="N65" i="136"/>
  <c r="N61" i="136"/>
  <c r="N60" i="136"/>
  <c r="N59" i="136"/>
  <c r="N58" i="136"/>
  <c r="M30" i="135"/>
  <c r="M31" i="135" s="1"/>
  <c r="M28" i="134"/>
  <c r="M17" i="134"/>
  <c r="M26" i="134"/>
  <c r="M30" i="134"/>
  <c r="M16" i="134"/>
  <c r="M24" i="134"/>
  <c r="M22" i="134"/>
  <c r="M20" i="134"/>
  <c r="M18" i="134"/>
  <c r="O51" i="139" l="1"/>
  <c r="O50" i="139"/>
  <c r="N51" i="139"/>
  <c r="N50" i="139"/>
  <c r="O49" i="139"/>
  <c r="O48" i="139"/>
  <c r="O47" i="139"/>
  <c r="O46" i="139"/>
  <c r="O45" i="139"/>
  <c r="O44" i="139"/>
  <c r="O43" i="139"/>
  <c r="O42" i="139"/>
  <c r="O41" i="139"/>
  <c r="O40" i="139"/>
  <c r="O39" i="139"/>
  <c r="O38" i="139"/>
  <c r="O37" i="139"/>
  <c r="O36" i="139"/>
  <c r="N49" i="139"/>
  <c r="N48" i="139"/>
  <c r="N47" i="139"/>
  <c r="N46" i="139"/>
  <c r="N45" i="139"/>
  <c r="N44" i="139"/>
  <c r="N43" i="139"/>
  <c r="N42" i="139"/>
  <c r="N41" i="139"/>
  <c r="N40" i="139"/>
  <c r="N39" i="139"/>
  <c r="N38" i="139"/>
  <c r="N37" i="139"/>
  <c r="N36" i="139"/>
  <c r="O65" i="139"/>
  <c r="O61" i="139"/>
  <c r="O60" i="139"/>
  <c r="O59" i="139"/>
  <c r="O58" i="139"/>
  <c r="N65" i="139"/>
  <c r="N61" i="139"/>
  <c r="N60" i="139"/>
  <c r="N59" i="139"/>
  <c r="N58" i="139"/>
  <c r="M31" i="138"/>
  <c r="O51" i="138"/>
  <c r="O50" i="138"/>
  <c r="N51" i="138"/>
  <c r="N50" i="138"/>
  <c r="O49" i="138"/>
  <c r="O48" i="138"/>
  <c r="O47" i="138"/>
  <c r="O46" i="138"/>
  <c r="O45" i="138"/>
  <c r="O44" i="138"/>
  <c r="O43" i="138"/>
  <c r="O42" i="138"/>
  <c r="O41" i="138"/>
  <c r="O40" i="138"/>
  <c r="O39" i="138"/>
  <c r="O38" i="138"/>
  <c r="O37" i="138"/>
  <c r="O36" i="138"/>
  <c r="N49" i="138"/>
  <c r="N48" i="138"/>
  <c r="N47" i="138"/>
  <c r="N46" i="138"/>
  <c r="N45" i="138"/>
  <c r="N44" i="138"/>
  <c r="N43" i="138"/>
  <c r="N42" i="138"/>
  <c r="N41" i="138"/>
  <c r="N40" i="138"/>
  <c r="N39" i="138"/>
  <c r="N38" i="138"/>
  <c r="N37" i="138"/>
  <c r="N36" i="138"/>
  <c r="O65" i="138"/>
  <c r="O61" i="138"/>
  <c r="O60" i="138"/>
  <c r="O59" i="138"/>
  <c r="O58" i="138"/>
  <c r="N65" i="138"/>
  <c r="N61" i="138"/>
  <c r="N60" i="138"/>
  <c r="N59" i="138"/>
  <c r="N58" i="138"/>
  <c r="M31" i="137"/>
  <c r="O51" i="137" s="1"/>
  <c r="O43" i="137"/>
  <c r="O42" i="137"/>
  <c r="O41" i="137"/>
  <c r="O40" i="137"/>
  <c r="O39" i="137"/>
  <c r="O38" i="137"/>
  <c r="O37" i="137"/>
  <c r="O36" i="137"/>
  <c r="N49" i="137"/>
  <c r="N48" i="137"/>
  <c r="N47" i="137"/>
  <c r="N46" i="137"/>
  <c r="N45" i="137"/>
  <c r="N44" i="137"/>
  <c r="N43" i="137"/>
  <c r="N42" i="137"/>
  <c r="N41" i="137"/>
  <c r="N40" i="137"/>
  <c r="N39" i="137"/>
  <c r="N38" i="137"/>
  <c r="N37" i="137"/>
  <c r="N36" i="137"/>
  <c r="O65" i="137"/>
  <c r="O61" i="137"/>
  <c r="O60" i="137"/>
  <c r="O59" i="137"/>
  <c r="O58" i="137"/>
  <c r="N65" i="137"/>
  <c r="N61" i="137"/>
  <c r="N60" i="137"/>
  <c r="N59" i="137"/>
  <c r="N58" i="137"/>
  <c r="M31" i="134"/>
  <c r="O46" i="134" s="1"/>
  <c r="P39" i="136"/>
  <c r="Q39" i="136" s="1"/>
  <c r="T39" i="136"/>
  <c r="U39" i="136" s="1"/>
  <c r="R39" i="136"/>
  <c r="S39" i="136" s="1"/>
  <c r="P47" i="136"/>
  <c r="Q47" i="136" s="1"/>
  <c r="T47" i="136"/>
  <c r="U47" i="136" s="1"/>
  <c r="R47" i="136"/>
  <c r="S47" i="136" s="1"/>
  <c r="P38" i="136"/>
  <c r="Q38" i="136" s="1"/>
  <c r="R38" i="136"/>
  <c r="S38" i="136" s="1"/>
  <c r="T38" i="136"/>
  <c r="U38" i="136" s="1"/>
  <c r="P40" i="136"/>
  <c r="Q40" i="136" s="1"/>
  <c r="R40" i="136"/>
  <c r="S40" i="136" s="1"/>
  <c r="T40" i="136"/>
  <c r="U40" i="136" s="1"/>
  <c r="P48" i="136"/>
  <c r="Q48" i="136" s="1"/>
  <c r="R48" i="136"/>
  <c r="S48" i="136" s="1"/>
  <c r="T48" i="136"/>
  <c r="U48" i="136" s="1"/>
  <c r="R58" i="136"/>
  <c r="S58" i="136" s="1"/>
  <c r="T58" i="136"/>
  <c r="U58" i="136" s="1"/>
  <c r="P58" i="136"/>
  <c r="Q58" i="136" s="1"/>
  <c r="P41" i="136"/>
  <c r="Q41" i="136" s="1"/>
  <c r="T41" i="136"/>
  <c r="U41" i="136" s="1"/>
  <c r="R41" i="136"/>
  <c r="S41" i="136" s="1"/>
  <c r="P49" i="136"/>
  <c r="Q49" i="136" s="1"/>
  <c r="T49" i="136"/>
  <c r="U49" i="136" s="1"/>
  <c r="R49" i="136"/>
  <c r="S49" i="136" s="1"/>
  <c r="P42" i="136"/>
  <c r="Q42" i="136" s="1"/>
  <c r="R42" i="136"/>
  <c r="S42" i="136" s="1"/>
  <c r="T42" i="136"/>
  <c r="U42" i="136" s="1"/>
  <c r="R59" i="136"/>
  <c r="S59" i="136" s="1"/>
  <c r="P59" i="136"/>
  <c r="Q59" i="136" s="1"/>
  <c r="T59" i="136"/>
  <c r="U59" i="136" s="1"/>
  <c r="R60" i="136"/>
  <c r="S60" i="136" s="1"/>
  <c r="T60" i="136"/>
  <c r="U60" i="136" s="1"/>
  <c r="P60" i="136"/>
  <c r="Q60" i="136" s="1"/>
  <c r="P43" i="136"/>
  <c r="Q43" i="136" s="1"/>
  <c r="T43" i="136"/>
  <c r="U43" i="136" s="1"/>
  <c r="R43" i="136"/>
  <c r="S43" i="136" s="1"/>
  <c r="R61" i="136"/>
  <c r="S61" i="136" s="1"/>
  <c r="P61" i="136"/>
  <c r="Q61" i="136" s="1"/>
  <c r="T61" i="136"/>
  <c r="U61" i="136" s="1"/>
  <c r="P36" i="136"/>
  <c r="Q36" i="136" s="1"/>
  <c r="R36" i="136"/>
  <c r="S36" i="136" s="1"/>
  <c r="T36" i="136"/>
  <c r="U36" i="136" s="1"/>
  <c r="P44" i="136"/>
  <c r="Q44" i="136" s="1"/>
  <c r="R44" i="136"/>
  <c r="S44" i="136" s="1"/>
  <c r="T44" i="136"/>
  <c r="U44" i="136" s="1"/>
  <c r="P50" i="136"/>
  <c r="Q50" i="136" s="1"/>
  <c r="T50" i="136"/>
  <c r="U50" i="136" s="1"/>
  <c r="R50" i="136"/>
  <c r="S50" i="136" s="1"/>
  <c r="P46" i="136"/>
  <c r="Q46" i="136" s="1"/>
  <c r="R46" i="136"/>
  <c r="S46" i="136" s="1"/>
  <c r="T46" i="136"/>
  <c r="U46" i="136" s="1"/>
  <c r="R65" i="136"/>
  <c r="S65" i="136" s="1"/>
  <c r="P65" i="136"/>
  <c r="Q65" i="136" s="1"/>
  <c r="T65" i="136"/>
  <c r="U65" i="136" s="1"/>
  <c r="P37" i="136"/>
  <c r="Q37" i="136" s="1"/>
  <c r="R37" i="136"/>
  <c r="S37" i="136" s="1"/>
  <c r="T37" i="136"/>
  <c r="U37" i="136" s="1"/>
  <c r="P45" i="136"/>
  <c r="Q45" i="136" s="1"/>
  <c r="T45" i="136"/>
  <c r="U45" i="136" s="1"/>
  <c r="R45" i="136"/>
  <c r="S45" i="136" s="1"/>
  <c r="P51" i="136"/>
  <c r="Q51" i="136" s="1"/>
  <c r="T51" i="136"/>
  <c r="U51" i="136" s="1"/>
  <c r="R51" i="136"/>
  <c r="S51" i="136" s="1"/>
  <c r="O51" i="135"/>
  <c r="O50" i="135"/>
  <c r="N51" i="135"/>
  <c r="N50" i="135"/>
  <c r="O49" i="135"/>
  <c r="O47" i="135"/>
  <c r="O44" i="135"/>
  <c r="O43" i="135"/>
  <c r="O42" i="135"/>
  <c r="O40" i="135"/>
  <c r="O37" i="135"/>
  <c r="N49" i="135"/>
  <c r="N48" i="135"/>
  <c r="N47" i="135"/>
  <c r="N46" i="135"/>
  <c r="N45" i="135"/>
  <c r="N44" i="135"/>
  <c r="N43" i="135"/>
  <c r="N42" i="135"/>
  <c r="N41" i="135"/>
  <c r="N40" i="135"/>
  <c r="N39" i="135"/>
  <c r="N38" i="135"/>
  <c r="N37" i="135"/>
  <c r="N36" i="135"/>
  <c r="N65" i="135"/>
  <c r="N61" i="135"/>
  <c r="N60" i="135"/>
  <c r="N58" i="135"/>
  <c r="O65" i="135"/>
  <c r="O61" i="135"/>
  <c r="O60" i="135"/>
  <c r="O59" i="135"/>
  <c r="O58" i="135"/>
  <c r="N59" i="135"/>
  <c r="O45" i="135"/>
  <c r="O38" i="135"/>
  <c r="O48" i="135"/>
  <c r="O41" i="135"/>
  <c r="O36" i="135"/>
  <c r="O46" i="135"/>
  <c r="O39" i="135"/>
  <c r="P38" i="139" l="1"/>
  <c r="Q38" i="139" s="1"/>
  <c r="T38" i="139"/>
  <c r="U38" i="139" s="1"/>
  <c r="R38" i="139"/>
  <c r="S38" i="139" s="1"/>
  <c r="P46" i="139"/>
  <c r="Q46" i="139" s="1"/>
  <c r="T46" i="139"/>
  <c r="U46" i="139" s="1"/>
  <c r="R46" i="139"/>
  <c r="S46" i="139" s="1"/>
  <c r="R65" i="139"/>
  <c r="S65" i="139" s="1"/>
  <c r="P65" i="139"/>
  <c r="Q65" i="139" s="1"/>
  <c r="T65" i="139"/>
  <c r="U65" i="139" s="1"/>
  <c r="P39" i="139"/>
  <c r="Q39" i="139" s="1"/>
  <c r="T39" i="139"/>
  <c r="U39" i="139" s="1"/>
  <c r="R39" i="139"/>
  <c r="S39" i="139" s="1"/>
  <c r="P47" i="139"/>
  <c r="Q47" i="139" s="1"/>
  <c r="T47" i="139"/>
  <c r="U47" i="139" s="1"/>
  <c r="R47" i="139"/>
  <c r="S47" i="139" s="1"/>
  <c r="R61" i="139"/>
  <c r="S61" i="139" s="1"/>
  <c r="P61" i="139"/>
  <c r="Q61" i="139" s="1"/>
  <c r="T61" i="139"/>
  <c r="U61" i="139" s="1"/>
  <c r="P40" i="139"/>
  <c r="Q40" i="139" s="1"/>
  <c r="T40" i="139"/>
  <c r="U40" i="139" s="1"/>
  <c r="R40" i="139"/>
  <c r="S40" i="139" s="1"/>
  <c r="P48" i="139"/>
  <c r="Q48" i="139" s="1"/>
  <c r="T48" i="139"/>
  <c r="U48" i="139" s="1"/>
  <c r="R48" i="139"/>
  <c r="S48" i="139" s="1"/>
  <c r="R59" i="139"/>
  <c r="S59" i="139" s="1"/>
  <c r="P59" i="139"/>
  <c r="Q59" i="139" s="1"/>
  <c r="T59" i="139"/>
  <c r="U59" i="139" s="1"/>
  <c r="R58" i="139"/>
  <c r="S58" i="139" s="1"/>
  <c r="P58" i="139"/>
  <c r="Q58" i="139" s="1"/>
  <c r="T58" i="139"/>
  <c r="U58" i="139" s="1"/>
  <c r="P41" i="139"/>
  <c r="Q41" i="139" s="1"/>
  <c r="T41" i="139"/>
  <c r="U41" i="139" s="1"/>
  <c r="R41" i="139"/>
  <c r="S41" i="139" s="1"/>
  <c r="P49" i="139"/>
  <c r="Q49" i="139" s="1"/>
  <c r="T49" i="139"/>
  <c r="U49" i="139" s="1"/>
  <c r="R49" i="139"/>
  <c r="S49" i="139" s="1"/>
  <c r="P42" i="139"/>
  <c r="Q42" i="139" s="1"/>
  <c r="T42" i="139"/>
  <c r="U42" i="139" s="1"/>
  <c r="R42" i="139"/>
  <c r="S42" i="139" s="1"/>
  <c r="R60" i="139"/>
  <c r="S60" i="139" s="1"/>
  <c r="P60" i="139"/>
  <c r="Q60" i="139" s="1"/>
  <c r="T60" i="139"/>
  <c r="U60" i="139" s="1"/>
  <c r="P43" i="139"/>
  <c r="Q43" i="139" s="1"/>
  <c r="T43" i="139"/>
  <c r="U43" i="139" s="1"/>
  <c r="R43" i="139"/>
  <c r="S43" i="139" s="1"/>
  <c r="P36" i="139"/>
  <c r="Q36" i="139" s="1"/>
  <c r="T36" i="139"/>
  <c r="U36" i="139" s="1"/>
  <c r="R36" i="139"/>
  <c r="S36" i="139" s="1"/>
  <c r="P44" i="139"/>
  <c r="Q44" i="139" s="1"/>
  <c r="T44" i="139"/>
  <c r="U44" i="139" s="1"/>
  <c r="R44" i="139"/>
  <c r="S44" i="139" s="1"/>
  <c r="T50" i="139"/>
  <c r="U50" i="139" s="1"/>
  <c r="R50" i="139"/>
  <c r="S50" i="139" s="1"/>
  <c r="P50" i="139"/>
  <c r="Q50" i="139" s="1"/>
  <c r="P37" i="139"/>
  <c r="Q37" i="139" s="1"/>
  <c r="T37" i="139"/>
  <c r="U37" i="139" s="1"/>
  <c r="R37" i="139"/>
  <c r="S37" i="139" s="1"/>
  <c r="P45" i="139"/>
  <c r="Q45" i="139" s="1"/>
  <c r="T45" i="139"/>
  <c r="U45" i="139" s="1"/>
  <c r="R45" i="139"/>
  <c r="S45" i="139" s="1"/>
  <c r="T51" i="139"/>
  <c r="U51" i="139" s="1"/>
  <c r="R51" i="139"/>
  <c r="S51" i="139" s="1"/>
  <c r="P51" i="139"/>
  <c r="Q51" i="139" s="1"/>
  <c r="P44" i="138"/>
  <c r="Q44" i="138" s="1"/>
  <c r="T44" i="138"/>
  <c r="U44" i="138" s="1"/>
  <c r="R44" i="138"/>
  <c r="S44" i="138" s="1"/>
  <c r="T51" i="138"/>
  <c r="U51" i="138" s="1"/>
  <c r="P51" i="138"/>
  <c r="Q51" i="138" s="1"/>
  <c r="R51" i="138"/>
  <c r="S51" i="138" s="1"/>
  <c r="P38" i="138"/>
  <c r="Q38" i="138" s="1"/>
  <c r="T38" i="138"/>
  <c r="U38" i="138" s="1"/>
  <c r="R38" i="138"/>
  <c r="S38" i="138" s="1"/>
  <c r="P46" i="138"/>
  <c r="Q46" i="138" s="1"/>
  <c r="T46" i="138"/>
  <c r="U46" i="138" s="1"/>
  <c r="R46" i="138"/>
  <c r="S46" i="138" s="1"/>
  <c r="R61" i="138"/>
  <c r="S61" i="138" s="1"/>
  <c r="P61" i="138"/>
  <c r="Q61" i="138" s="1"/>
  <c r="T61" i="138"/>
  <c r="U61" i="138" s="1"/>
  <c r="P36" i="138"/>
  <c r="Q36" i="138" s="1"/>
  <c r="T36" i="138"/>
  <c r="U36" i="138" s="1"/>
  <c r="R36" i="138"/>
  <c r="S36" i="138" s="1"/>
  <c r="T50" i="138"/>
  <c r="U50" i="138" s="1"/>
  <c r="R50" i="138"/>
  <c r="S50" i="138" s="1"/>
  <c r="P50" i="138"/>
  <c r="Q50" i="138" s="1"/>
  <c r="R65" i="138"/>
  <c r="S65" i="138" s="1"/>
  <c r="P65" i="138"/>
  <c r="Q65" i="138" s="1"/>
  <c r="T65" i="138"/>
  <c r="U65" i="138" s="1"/>
  <c r="P37" i="138"/>
  <c r="Q37" i="138" s="1"/>
  <c r="T37" i="138"/>
  <c r="U37" i="138" s="1"/>
  <c r="R37" i="138"/>
  <c r="S37" i="138" s="1"/>
  <c r="P45" i="138"/>
  <c r="Q45" i="138" s="1"/>
  <c r="T45" i="138"/>
  <c r="U45" i="138" s="1"/>
  <c r="R45" i="138"/>
  <c r="S45" i="138" s="1"/>
  <c r="P39" i="138"/>
  <c r="Q39" i="138" s="1"/>
  <c r="T39" i="138"/>
  <c r="U39" i="138" s="1"/>
  <c r="R39" i="138"/>
  <c r="S39" i="138" s="1"/>
  <c r="P47" i="138"/>
  <c r="Q47" i="138" s="1"/>
  <c r="T47" i="138"/>
  <c r="U47" i="138" s="1"/>
  <c r="R47" i="138"/>
  <c r="S47" i="138" s="1"/>
  <c r="P40" i="138"/>
  <c r="Q40" i="138" s="1"/>
  <c r="T40" i="138"/>
  <c r="U40" i="138" s="1"/>
  <c r="R40" i="138"/>
  <c r="S40" i="138" s="1"/>
  <c r="P49" i="138"/>
  <c r="Q49" i="138" s="1"/>
  <c r="T49" i="138"/>
  <c r="U49" i="138" s="1"/>
  <c r="R49" i="138"/>
  <c r="S49" i="138" s="1"/>
  <c r="R59" i="138"/>
  <c r="S59" i="138" s="1"/>
  <c r="P59" i="138"/>
  <c r="Q59" i="138" s="1"/>
  <c r="T59" i="138"/>
  <c r="U59" i="138" s="1"/>
  <c r="P42" i="138"/>
  <c r="Q42" i="138" s="1"/>
  <c r="T42" i="138"/>
  <c r="U42" i="138" s="1"/>
  <c r="R42" i="138"/>
  <c r="S42" i="138" s="1"/>
  <c r="P48" i="138"/>
  <c r="Q48" i="138" s="1"/>
  <c r="T48" i="138"/>
  <c r="U48" i="138" s="1"/>
  <c r="R48" i="138"/>
  <c r="S48" i="138" s="1"/>
  <c r="R58" i="138"/>
  <c r="S58" i="138" s="1"/>
  <c r="P58" i="138"/>
  <c r="Q58" i="138" s="1"/>
  <c r="T58" i="138"/>
  <c r="U58" i="138" s="1"/>
  <c r="P41" i="138"/>
  <c r="Q41" i="138" s="1"/>
  <c r="T41" i="138"/>
  <c r="U41" i="138" s="1"/>
  <c r="R41" i="138"/>
  <c r="S41" i="138" s="1"/>
  <c r="R60" i="138"/>
  <c r="S60" i="138" s="1"/>
  <c r="P60" i="138"/>
  <c r="Q60" i="138" s="1"/>
  <c r="T60" i="138"/>
  <c r="U60" i="138" s="1"/>
  <c r="P43" i="138"/>
  <c r="Q43" i="138" s="1"/>
  <c r="T43" i="138"/>
  <c r="U43" i="138" s="1"/>
  <c r="R43" i="138"/>
  <c r="S43" i="138" s="1"/>
  <c r="O44" i="137"/>
  <c r="O45" i="137"/>
  <c r="O46" i="137"/>
  <c r="O47" i="137"/>
  <c r="T47" i="137" s="1"/>
  <c r="U47" i="137" s="1"/>
  <c r="O48" i="137"/>
  <c r="P47" i="137" s="1"/>
  <c r="Q47" i="137" s="1"/>
  <c r="O49" i="137"/>
  <c r="N50" i="137"/>
  <c r="N51" i="137"/>
  <c r="O50" i="137"/>
  <c r="P38" i="137"/>
  <c r="Q38" i="137" s="1"/>
  <c r="T38" i="137"/>
  <c r="U38" i="137" s="1"/>
  <c r="R38" i="137"/>
  <c r="S38" i="137" s="1"/>
  <c r="P46" i="137"/>
  <c r="Q46" i="137" s="1"/>
  <c r="T46" i="137"/>
  <c r="U46" i="137" s="1"/>
  <c r="R46" i="137"/>
  <c r="S46" i="137" s="1"/>
  <c r="P39" i="137"/>
  <c r="Q39" i="137" s="1"/>
  <c r="T39" i="137"/>
  <c r="U39" i="137" s="1"/>
  <c r="R39" i="137"/>
  <c r="S39" i="137" s="1"/>
  <c r="R47" i="137"/>
  <c r="S47" i="137" s="1"/>
  <c r="P40" i="137"/>
  <c r="Q40" i="137" s="1"/>
  <c r="T40" i="137"/>
  <c r="U40" i="137" s="1"/>
  <c r="R40" i="137"/>
  <c r="S40" i="137" s="1"/>
  <c r="P48" i="137"/>
  <c r="Q48" i="137" s="1"/>
  <c r="P41" i="137"/>
  <c r="Q41" i="137" s="1"/>
  <c r="T41" i="137"/>
  <c r="U41" i="137" s="1"/>
  <c r="R41" i="137"/>
  <c r="S41" i="137" s="1"/>
  <c r="R59" i="137"/>
  <c r="S59" i="137" s="1"/>
  <c r="P59" i="137"/>
  <c r="Q59" i="137" s="1"/>
  <c r="T59" i="137"/>
  <c r="U59" i="137" s="1"/>
  <c r="P42" i="137"/>
  <c r="Q42" i="137" s="1"/>
  <c r="T42" i="137"/>
  <c r="U42" i="137" s="1"/>
  <c r="R42" i="137"/>
  <c r="S42" i="137" s="1"/>
  <c r="R58" i="137"/>
  <c r="S58" i="137" s="1"/>
  <c r="P58" i="137"/>
  <c r="Q58" i="137" s="1"/>
  <c r="T58" i="137"/>
  <c r="U58" i="137" s="1"/>
  <c r="R60" i="137"/>
  <c r="S60" i="137" s="1"/>
  <c r="P60" i="137"/>
  <c r="Q60" i="137" s="1"/>
  <c r="T60" i="137"/>
  <c r="U60" i="137" s="1"/>
  <c r="P43" i="137"/>
  <c r="Q43" i="137" s="1"/>
  <c r="T43" i="137"/>
  <c r="U43" i="137" s="1"/>
  <c r="R43" i="137"/>
  <c r="S43" i="137" s="1"/>
  <c r="R61" i="137"/>
  <c r="S61" i="137" s="1"/>
  <c r="P61" i="137"/>
  <c r="Q61" i="137" s="1"/>
  <c r="T61" i="137"/>
  <c r="U61" i="137" s="1"/>
  <c r="P36" i="137"/>
  <c r="Q36" i="137" s="1"/>
  <c r="T36" i="137"/>
  <c r="U36" i="137" s="1"/>
  <c r="R36" i="137"/>
  <c r="S36" i="137" s="1"/>
  <c r="P44" i="137"/>
  <c r="Q44" i="137" s="1"/>
  <c r="T44" i="137"/>
  <c r="U44" i="137" s="1"/>
  <c r="R44" i="137"/>
  <c r="S44" i="137" s="1"/>
  <c r="T50" i="137"/>
  <c r="U50" i="137" s="1"/>
  <c r="R65" i="137"/>
  <c r="S65" i="137" s="1"/>
  <c r="P65" i="137"/>
  <c r="Q65" i="137" s="1"/>
  <c r="T65" i="137"/>
  <c r="U65" i="137" s="1"/>
  <c r="P37" i="137"/>
  <c r="Q37" i="137" s="1"/>
  <c r="T37" i="137"/>
  <c r="U37" i="137" s="1"/>
  <c r="R37" i="137"/>
  <c r="S37" i="137" s="1"/>
  <c r="P45" i="137"/>
  <c r="Q45" i="137" s="1"/>
  <c r="T45" i="137"/>
  <c r="U45" i="137" s="1"/>
  <c r="R45" i="137"/>
  <c r="S45" i="137" s="1"/>
  <c r="T51" i="137"/>
  <c r="U51" i="137" s="1"/>
  <c r="R51" i="137"/>
  <c r="S51" i="137" s="1"/>
  <c r="P51" i="137"/>
  <c r="Q51" i="137" s="1"/>
  <c r="O58" i="134"/>
  <c r="N39" i="134"/>
  <c r="N47" i="134"/>
  <c r="O41" i="134"/>
  <c r="O49" i="134"/>
  <c r="O47" i="134"/>
  <c r="R46" i="134" s="1"/>
  <c r="S46" i="134" s="1"/>
  <c r="N38" i="134"/>
  <c r="O59" i="134"/>
  <c r="R59" i="134" s="1"/>
  <c r="S59" i="134" s="1"/>
  <c r="N40" i="134"/>
  <c r="N48" i="134"/>
  <c r="O42" i="134"/>
  <c r="N50" i="134"/>
  <c r="O39" i="134"/>
  <c r="N65" i="134"/>
  <c r="O60" i="134"/>
  <c r="N41" i="134"/>
  <c r="N49" i="134"/>
  <c r="O43" i="134"/>
  <c r="N51" i="134"/>
  <c r="N37" i="134"/>
  <c r="O48" i="134"/>
  <c r="N58" i="134"/>
  <c r="O61" i="134"/>
  <c r="N42" i="134"/>
  <c r="O36" i="134"/>
  <c r="O44" i="134"/>
  <c r="O50" i="134"/>
  <c r="N45" i="134"/>
  <c r="O40" i="134"/>
  <c r="P40" i="134" s="1"/>
  <c r="N59" i="134"/>
  <c r="O65" i="134"/>
  <c r="R65" i="134" s="1"/>
  <c r="S65" i="134" s="1"/>
  <c r="N43" i="134"/>
  <c r="O37" i="134"/>
  <c r="O45" i="134"/>
  <c r="O51" i="134"/>
  <c r="N61" i="134"/>
  <c r="N46" i="134"/>
  <c r="N60" i="134"/>
  <c r="N36" i="134"/>
  <c r="N44" i="134"/>
  <c r="O38" i="134"/>
  <c r="T38" i="134" s="1"/>
  <c r="U38" i="134" s="1"/>
  <c r="S66" i="136"/>
  <c r="Q66" i="136"/>
  <c r="N68" i="136" s="1"/>
  <c r="U66" i="136"/>
  <c r="R60" i="135"/>
  <c r="S60" i="135" s="1"/>
  <c r="P60" i="135"/>
  <c r="Q60" i="135" s="1"/>
  <c r="T60" i="135"/>
  <c r="U60" i="135" s="1"/>
  <c r="P44" i="135"/>
  <c r="Q44" i="135" s="1"/>
  <c r="T44" i="135"/>
  <c r="U44" i="135" s="1"/>
  <c r="R44" i="135"/>
  <c r="S44" i="135" s="1"/>
  <c r="P43" i="135"/>
  <c r="Q43" i="135" s="1"/>
  <c r="T43" i="135"/>
  <c r="U43" i="135" s="1"/>
  <c r="R43" i="135"/>
  <c r="S43" i="135" s="1"/>
  <c r="P47" i="135"/>
  <c r="Q47" i="135" s="1"/>
  <c r="T47" i="135"/>
  <c r="U47" i="135" s="1"/>
  <c r="R47" i="135"/>
  <c r="S47" i="135" s="1"/>
  <c r="P36" i="135"/>
  <c r="Q36" i="135" s="1"/>
  <c r="T36" i="135"/>
  <c r="U36" i="135" s="1"/>
  <c r="R36" i="135"/>
  <c r="S36" i="135" s="1"/>
  <c r="R61" i="135"/>
  <c r="S61" i="135" s="1"/>
  <c r="P61" i="135"/>
  <c r="Q61" i="135" s="1"/>
  <c r="T61" i="135"/>
  <c r="U61" i="135" s="1"/>
  <c r="R65" i="135"/>
  <c r="S65" i="135" s="1"/>
  <c r="P65" i="135"/>
  <c r="Q65" i="135" s="1"/>
  <c r="T65" i="135"/>
  <c r="U65" i="135" s="1"/>
  <c r="P38" i="135"/>
  <c r="Q38" i="135" s="1"/>
  <c r="T38" i="135"/>
  <c r="U38" i="135" s="1"/>
  <c r="R38" i="135"/>
  <c r="S38" i="135" s="1"/>
  <c r="P49" i="135"/>
  <c r="Q49" i="135" s="1"/>
  <c r="T49" i="135"/>
  <c r="U49" i="135" s="1"/>
  <c r="R49" i="135"/>
  <c r="S49" i="135" s="1"/>
  <c r="P45" i="135"/>
  <c r="Q45" i="135" s="1"/>
  <c r="T45" i="135"/>
  <c r="U45" i="135" s="1"/>
  <c r="R45" i="135"/>
  <c r="S45" i="135" s="1"/>
  <c r="P41" i="135"/>
  <c r="Q41" i="135" s="1"/>
  <c r="T41" i="135"/>
  <c r="U41" i="135" s="1"/>
  <c r="R41" i="135"/>
  <c r="S41" i="135" s="1"/>
  <c r="P48" i="135"/>
  <c r="Q48" i="135" s="1"/>
  <c r="T48" i="135"/>
  <c r="U48" i="135" s="1"/>
  <c r="R48" i="135"/>
  <c r="S48" i="135" s="1"/>
  <c r="P37" i="135"/>
  <c r="Q37" i="135" s="1"/>
  <c r="T37" i="135"/>
  <c r="U37" i="135" s="1"/>
  <c r="R37" i="135"/>
  <c r="S37" i="135" s="1"/>
  <c r="R58" i="135"/>
  <c r="S58" i="135" s="1"/>
  <c r="P58" i="135"/>
  <c r="Q58" i="135" s="1"/>
  <c r="T58" i="135"/>
  <c r="U58" i="135" s="1"/>
  <c r="P40" i="135"/>
  <c r="Q40" i="135" s="1"/>
  <c r="T40" i="135"/>
  <c r="U40" i="135" s="1"/>
  <c r="R40" i="135"/>
  <c r="S40" i="135" s="1"/>
  <c r="T50" i="135"/>
  <c r="U50" i="135" s="1"/>
  <c r="R50" i="135"/>
  <c r="S50" i="135" s="1"/>
  <c r="P50" i="135"/>
  <c r="Q50" i="135" s="1"/>
  <c r="P39" i="135"/>
  <c r="Q39" i="135" s="1"/>
  <c r="T39" i="135"/>
  <c r="U39" i="135" s="1"/>
  <c r="R39" i="135"/>
  <c r="S39" i="135" s="1"/>
  <c r="P46" i="135"/>
  <c r="Q46" i="135" s="1"/>
  <c r="T46" i="135"/>
  <c r="U46" i="135" s="1"/>
  <c r="R46" i="135"/>
  <c r="S46" i="135" s="1"/>
  <c r="R59" i="135"/>
  <c r="S59" i="135" s="1"/>
  <c r="P59" i="135"/>
  <c r="Q59" i="135" s="1"/>
  <c r="T59" i="135"/>
  <c r="U59" i="135" s="1"/>
  <c r="P42" i="135"/>
  <c r="Q42" i="135" s="1"/>
  <c r="T42" i="135"/>
  <c r="U42" i="135" s="1"/>
  <c r="R42" i="135"/>
  <c r="S42" i="135" s="1"/>
  <c r="T51" i="135"/>
  <c r="U51" i="135" s="1"/>
  <c r="R51" i="135"/>
  <c r="S51" i="135" s="1"/>
  <c r="P51" i="135"/>
  <c r="Q51" i="135" s="1"/>
  <c r="R38" i="134"/>
  <c r="S38" i="134" s="1"/>
  <c r="T46" i="134"/>
  <c r="U46" i="134" s="1"/>
  <c r="P39" i="134"/>
  <c r="Q39" i="134" s="1"/>
  <c r="T39" i="134"/>
  <c r="U39" i="134" s="1"/>
  <c r="R39" i="134"/>
  <c r="S39" i="134" s="1"/>
  <c r="T47" i="134"/>
  <c r="U47" i="134" s="1"/>
  <c r="R40" i="134"/>
  <c r="S40" i="134" s="1"/>
  <c r="P48" i="134"/>
  <c r="Q48" i="134" s="1"/>
  <c r="T48" i="134"/>
  <c r="U48" i="134" s="1"/>
  <c r="R48" i="134"/>
  <c r="S48" i="134" s="1"/>
  <c r="P41" i="134"/>
  <c r="Q41" i="134" s="1"/>
  <c r="T41" i="134"/>
  <c r="R41" i="134"/>
  <c r="S41" i="134" s="1"/>
  <c r="P49" i="134"/>
  <c r="Q49" i="134" s="1"/>
  <c r="T49" i="134"/>
  <c r="U49" i="134" s="1"/>
  <c r="R49" i="134"/>
  <c r="S49" i="134" s="1"/>
  <c r="P42" i="134"/>
  <c r="Q42" i="134" s="1"/>
  <c r="T42" i="134"/>
  <c r="U42" i="134" s="1"/>
  <c r="R42" i="134"/>
  <c r="S42" i="134" s="1"/>
  <c r="T60" i="134"/>
  <c r="U60" i="134" s="1"/>
  <c r="P43" i="134"/>
  <c r="Q43" i="134" s="1"/>
  <c r="T43" i="134"/>
  <c r="U43" i="134" s="1"/>
  <c r="R43" i="134"/>
  <c r="S43" i="134" s="1"/>
  <c r="P36" i="134"/>
  <c r="Q36" i="134" s="1"/>
  <c r="T36" i="134"/>
  <c r="U36" i="134" s="1"/>
  <c r="R36" i="134"/>
  <c r="S36" i="134" s="1"/>
  <c r="P44" i="134"/>
  <c r="Q44" i="134" s="1"/>
  <c r="T44" i="134"/>
  <c r="U44" i="134" s="1"/>
  <c r="R44" i="134"/>
  <c r="S44" i="134" s="1"/>
  <c r="T50" i="134"/>
  <c r="U50" i="134" s="1"/>
  <c r="R50" i="134"/>
  <c r="S50" i="134" s="1"/>
  <c r="P50" i="134"/>
  <c r="Q50" i="134" s="1"/>
  <c r="P37" i="134"/>
  <c r="Q37" i="134" s="1"/>
  <c r="T37" i="134"/>
  <c r="U37" i="134" s="1"/>
  <c r="R37" i="134"/>
  <c r="S37" i="134" s="1"/>
  <c r="P45" i="134"/>
  <c r="Q45" i="134" s="1"/>
  <c r="T45" i="134"/>
  <c r="U45" i="134" s="1"/>
  <c r="R45" i="134"/>
  <c r="S45" i="134" s="1"/>
  <c r="T51" i="134"/>
  <c r="U51" i="134" s="1"/>
  <c r="R51" i="134"/>
  <c r="S51" i="134" s="1"/>
  <c r="P51" i="134"/>
  <c r="Q51" i="134" s="1"/>
  <c r="S66" i="139" l="1"/>
  <c r="U66" i="139"/>
  <c r="Q66" i="139"/>
  <c r="N68" i="139" s="1"/>
  <c r="Q66" i="138"/>
  <c r="N68" i="138" s="1"/>
  <c r="S66" i="138"/>
  <c r="U66" i="138"/>
  <c r="T48" i="137"/>
  <c r="U48" i="137" s="1"/>
  <c r="P49" i="137"/>
  <c r="Q49" i="137" s="1"/>
  <c r="R50" i="137"/>
  <c r="S50" i="137" s="1"/>
  <c r="R49" i="137"/>
  <c r="S49" i="137" s="1"/>
  <c r="T49" i="137"/>
  <c r="U49" i="137" s="1"/>
  <c r="U66" i="137" s="1"/>
  <c r="P50" i="137"/>
  <c r="Q50" i="137" s="1"/>
  <c r="Q66" i="137" s="1"/>
  <c r="N68" i="137" s="1"/>
  <c r="R48" i="137"/>
  <c r="S48" i="137" s="1"/>
  <c r="S66" i="137"/>
  <c r="R61" i="134"/>
  <c r="S61" i="134" s="1"/>
  <c r="R60" i="134"/>
  <c r="S60" i="134" s="1"/>
  <c r="Q40" i="134"/>
  <c r="P60" i="134"/>
  <c r="Q60" i="134" s="1"/>
  <c r="T61" i="134"/>
  <c r="U61" i="134" s="1"/>
  <c r="P61" i="134"/>
  <c r="Q61" i="134" s="1"/>
  <c r="T65" i="134"/>
  <c r="U65" i="134" s="1"/>
  <c r="T40" i="134"/>
  <c r="U40" i="134" s="1"/>
  <c r="P38" i="134"/>
  <c r="Q38" i="134" s="1"/>
  <c r="Q66" i="134" s="1"/>
  <c r="N68" i="134" s="1"/>
  <c r="P65" i="134"/>
  <c r="Q65" i="134" s="1"/>
  <c r="R47" i="134"/>
  <c r="S47" i="134" s="1"/>
  <c r="P46" i="134"/>
  <c r="Q46" i="134" s="1"/>
  <c r="P47" i="134"/>
  <c r="Q47" i="134" s="1"/>
  <c r="T58" i="134"/>
  <c r="U58" i="134" s="1"/>
  <c r="U41" i="134"/>
  <c r="P58" i="134"/>
  <c r="Q58" i="134" s="1"/>
  <c r="T59" i="134"/>
  <c r="U59" i="134" s="1"/>
  <c r="U66" i="134" s="1"/>
  <c r="R58" i="134"/>
  <c r="S58" i="134" s="1"/>
  <c r="P59" i="134"/>
  <c r="Q59" i="134" s="1"/>
  <c r="N69" i="136"/>
  <c r="S66" i="135"/>
  <c r="U66" i="135"/>
  <c r="Q66" i="135"/>
  <c r="N68" i="135" s="1"/>
  <c r="N69" i="139" l="1"/>
  <c r="N69" i="138"/>
  <c r="N69" i="137"/>
  <c r="N69" i="135"/>
  <c r="S66" i="134"/>
  <c r="N69" i="134"/>
  <c r="H57" i="133"/>
  <c r="H56" i="133"/>
  <c r="H55" i="133"/>
  <c r="H54" i="133"/>
  <c r="H53" i="133"/>
  <c r="H50" i="133"/>
  <c r="P30" i="133"/>
  <c r="Q30" i="133" s="1"/>
  <c r="O30" i="133"/>
  <c r="P29" i="133"/>
  <c r="Q29" i="133" s="1"/>
  <c r="M29" i="133" s="1"/>
  <c r="O29" i="133"/>
  <c r="P28" i="133"/>
  <c r="Q28" i="133" s="1"/>
  <c r="O28" i="133"/>
  <c r="J28" i="133"/>
  <c r="E28" i="133"/>
  <c r="P19" i="133" s="1"/>
  <c r="Q19" i="133" s="1"/>
  <c r="M19" i="133" s="1"/>
  <c r="Q27" i="133"/>
  <c r="M27" i="133" s="1"/>
  <c r="P27" i="133"/>
  <c r="O27" i="133"/>
  <c r="D27" i="133"/>
  <c r="P26" i="133"/>
  <c r="Q26" i="133" s="1"/>
  <c r="O26" i="133"/>
  <c r="J26" i="133"/>
  <c r="D26" i="133"/>
  <c r="Q25" i="133"/>
  <c r="M25" i="133" s="1"/>
  <c r="P25" i="133"/>
  <c r="O25" i="133"/>
  <c r="D25" i="133"/>
  <c r="Q24" i="133"/>
  <c r="P24" i="133"/>
  <c r="O24" i="133"/>
  <c r="J24" i="133"/>
  <c r="E24" i="133"/>
  <c r="P15" i="133" s="1"/>
  <c r="Q15" i="133" s="1"/>
  <c r="M15" i="133" s="1"/>
  <c r="P23" i="133"/>
  <c r="Q23" i="133" s="1"/>
  <c r="M23" i="133" s="1"/>
  <c r="O23" i="133"/>
  <c r="P22" i="133"/>
  <c r="Q22" i="133" s="1"/>
  <c r="O22" i="133"/>
  <c r="J22" i="133"/>
  <c r="E22" i="133"/>
  <c r="Q21" i="133"/>
  <c r="M21" i="133" s="1"/>
  <c r="P21" i="133"/>
  <c r="O21" i="133"/>
  <c r="E21" i="133"/>
  <c r="P12" i="133" s="1"/>
  <c r="Q12" i="133" s="1"/>
  <c r="M12" i="133" s="1"/>
  <c r="P20" i="133"/>
  <c r="Q20" i="133" s="1"/>
  <c r="O20" i="133"/>
  <c r="J20" i="133"/>
  <c r="E20" i="133"/>
  <c r="P11" i="133" s="1"/>
  <c r="Q11" i="133" s="1"/>
  <c r="M11" i="133" s="1"/>
  <c r="O19" i="133"/>
  <c r="E19" i="133"/>
  <c r="P10" i="133" s="1"/>
  <c r="Q10" i="133" s="1"/>
  <c r="Q18" i="133"/>
  <c r="P18" i="133"/>
  <c r="O18" i="133"/>
  <c r="J18" i="133"/>
  <c r="E18" i="133"/>
  <c r="P17" i="133"/>
  <c r="Q17" i="133" s="1"/>
  <c r="M17" i="133" s="1"/>
  <c r="O17" i="133"/>
  <c r="Q16" i="133"/>
  <c r="P16" i="133"/>
  <c r="O16" i="133"/>
  <c r="O15" i="133"/>
  <c r="Q14" i="133"/>
  <c r="P14" i="133"/>
  <c r="O14" i="133"/>
  <c r="M14" i="133"/>
  <c r="P13" i="133"/>
  <c r="Q13" i="133" s="1"/>
  <c r="M13" i="133" s="1"/>
  <c r="O13" i="133"/>
  <c r="O12" i="133"/>
  <c r="O10" i="133"/>
  <c r="H57" i="132"/>
  <c r="H56" i="132"/>
  <c r="H55" i="132"/>
  <c r="H54" i="132"/>
  <c r="H53" i="132"/>
  <c r="H50" i="132"/>
  <c r="P30" i="132"/>
  <c r="Q30" i="132" s="1"/>
  <c r="O30" i="132"/>
  <c r="P29" i="132"/>
  <c r="Q29" i="132" s="1"/>
  <c r="M29" i="132" s="1"/>
  <c r="O29" i="132"/>
  <c r="P28" i="132"/>
  <c r="Q28" i="132" s="1"/>
  <c r="O28" i="132"/>
  <c r="J28" i="132"/>
  <c r="E28" i="132"/>
  <c r="O19" i="132" s="1"/>
  <c r="Q27" i="132"/>
  <c r="M27" i="132" s="1"/>
  <c r="P27" i="132"/>
  <c r="O27" i="132"/>
  <c r="D27" i="132"/>
  <c r="P26" i="132"/>
  <c r="Q26" i="132" s="1"/>
  <c r="O26" i="132"/>
  <c r="J26" i="132"/>
  <c r="D26" i="132"/>
  <c r="P25" i="132"/>
  <c r="Q25" i="132" s="1"/>
  <c r="M25" i="132" s="1"/>
  <c r="O25" i="132"/>
  <c r="D25" i="132"/>
  <c r="P24" i="132"/>
  <c r="Q24" i="132" s="1"/>
  <c r="O24" i="132"/>
  <c r="J24" i="132"/>
  <c r="E24" i="132"/>
  <c r="P15" i="132" s="1"/>
  <c r="Q15" i="132" s="1"/>
  <c r="M15" i="132" s="1"/>
  <c r="P23" i="132"/>
  <c r="Q23" i="132" s="1"/>
  <c r="M23" i="132" s="1"/>
  <c r="O23" i="132"/>
  <c r="P22" i="132"/>
  <c r="Q22" i="132" s="1"/>
  <c r="O22" i="132"/>
  <c r="J22" i="132"/>
  <c r="E22" i="132"/>
  <c r="Q21" i="132"/>
  <c r="M21" i="132" s="1"/>
  <c r="P21" i="132"/>
  <c r="O21" i="132"/>
  <c r="E21" i="132"/>
  <c r="P12" i="132" s="1"/>
  <c r="Q12" i="132" s="1"/>
  <c r="M12" i="132" s="1"/>
  <c r="Q20" i="132"/>
  <c r="P20" i="132"/>
  <c r="O20" i="132"/>
  <c r="J20" i="132"/>
  <c r="E20" i="132"/>
  <c r="P11" i="132" s="1"/>
  <c r="Q11" i="132" s="1"/>
  <c r="M11" i="132" s="1"/>
  <c r="E19" i="132"/>
  <c r="P10" i="132" s="1"/>
  <c r="Q10" i="132" s="1"/>
  <c r="Q18" i="132"/>
  <c r="M18" i="132" s="1"/>
  <c r="P18" i="132"/>
  <c r="O18" i="132"/>
  <c r="J18" i="132"/>
  <c r="E18" i="132"/>
  <c r="P17" i="132"/>
  <c r="Q17" i="132" s="1"/>
  <c r="O17" i="132"/>
  <c r="Q16" i="132"/>
  <c r="P16" i="132"/>
  <c r="O16" i="132"/>
  <c r="Q14" i="132"/>
  <c r="P14" i="132"/>
  <c r="O14" i="132"/>
  <c r="M14" i="132"/>
  <c r="P13" i="132"/>
  <c r="Q13" i="132" s="1"/>
  <c r="M13" i="132" s="1"/>
  <c r="O13" i="132"/>
  <c r="O12" i="132"/>
  <c r="O10" i="132"/>
  <c r="H57" i="131"/>
  <c r="H56" i="131"/>
  <c r="H55" i="131"/>
  <c r="H54" i="131"/>
  <c r="H53" i="131"/>
  <c r="H50" i="131"/>
  <c r="P30" i="131"/>
  <c r="Q30" i="131" s="1"/>
  <c r="O30" i="131"/>
  <c r="P29" i="131"/>
  <c r="Q29" i="131" s="1"/>
  <c r="M29" i="131" s="1"/>
  <c r="O29" i="131"/>
  <c r="P28" i="131"/>
  <c r="Q28" i="131" s="1"/>
  <c r="O28" i="131"/>
  <c r="J28" i="131"/>
  <c r="E28" i="131"/>
  <c r="P19" i="131" s="1"/>
  <c r="Q19" i="131" s="1"/>
  <c r="M19" i="131" s="1"/>
  <c r="P27" i="131"/>
  <c r="Q27" i="131" s="1"/>
  <c r="M27" i="131" s="1"/>
  <c r="O27" i="131"/>
  <c r="D27" i="131"/>
  <c r="P26" i="131"/>
  <c r="Q26" i="131" s="1"/>
  <c r="O26" i="131"/>
  <c r="J26" i="131"/>
  <c r="D26" i="131"/>
  <c r="Q25" i="131"/>
  <c r="M25" i="131" s="1"/>
  <c r="P25" i="131"/>
  <c r="O25" i="131"/>
  <c r="D25" i="131"/>
  <c r="P24" i="131"/>
  <c r="Q24" i="131" s="1"/>
  <c r="O24" i="131"/>
  <c r="J24" i="131"/>
  <c r="E24" i="131"/>
  <c r="O15" i="131" s="1"/>
  <c r="P23" i="131"/>
  <c r="Q23" i="131" s="1"/>
  <c r="M23" i="131" s="1"/>
  <c r="O23" i="131"/>
  <c r="P22" i="131"/>
  <c r="Q22" i="131" s="1"/>
  <c r="O22" i="131"/>
  <c r="J22" i="131"/>
  <c r="E22" i="131"/>
  <c r="O13" i="131" s="1"/>
  <c r="P21" i="131"/>
  <c r="Q21" i="131" s="1"/>
  <c r="M21" i="131" s="1"/>
  <c r="O21" i="131"/>
  <c r="E21" i="131"/>
  <c r="O12" i="131" s="1"/>
  <c r="P20" i="131"/>
  <c r="Q20" i="131" s="1"/>
  <c r="O20" i="131"/>
  <c r="J20" i="131"/>
  <c r="E20" i="131"/>
  <c r="O11" i="131" s="1"/>
  <c r="E19" i="131"/>
  <c r="O10" i="131" s="1"/>
  <c r="P18" i="131"/>
  <c r="Q18" i="131" s="1"/>
  <c r="O18" i="131"/>
  <c r="J18" i="131"/>
  <c r="E18" i="131"/>
  <c r="P17" i="131"/>
  <c r="Q17" i="131" s="1"/>
  <c r="O17" i="131"/>
  <c r="P16" i="131"/>
  <c r="Q16" i="131" s="1"/>
  <c r="O16" i="131"/>
  <c r="P14" i="131"/>
  <c r="Q14" i="131" s="1"/>
  <c r="M14" i="131" s="1"/>
  <c r="O14" i="131"/>
  <c r="H57" i="130"/>
  <c r="H56" i="130"/>
  <c r="H55" i="130"/>
  <c r="H54" i="130"/>
  <c r="H53" i="130"/>
  <c r="H50" i="130"/>
  <c r="P30" i="130"/>
  <c r="Q30" i="130" s="1"/>
  <c r="O30" i="130"/>
  <c r="P29" i="130"/>
  <c r="Q29" i="130" s="1"/>
  <c r="M29" i="130" s="1"/>
  <c r="O29" i="130"/>
  <c r="P28" i="130"/>
  <c r="Q28" i="130" s="1"/>
  <c r="O28" i="130"/>
  <c r="J28" i="130"/>
  <c r="E28" i="130"/>
  <c r="P19" i="130" s="1"/>
  <c r="Q19" i="130" s="1"/>
  <c r="M19" i="130" s="1"/>
  <c r="P27" i="130"/>
  <c r="Q27" i="130" s="1"/>
  <c r="M27" i="130" s="1"/>
  <c r="O27" i="130"/>
  <c r="D27" i="130"/>
  <c r="P26" i="130"/>
  <c r="Q26" i="130" s="1"/>
  <c r="O26" i="130"/>
  <c r="J26" i="130"/>
  <c r="D26" i="130"/>
  <c r="Q25" i="130"/>
  <c r="M25" i="130" s="1"/>
  <c r="P25" i="130"/>
  <c r="O25" i="130"/>
  <c r="D25" i="130"/>
  <c r="P24" i="130"/>
  <c r="Q24" i="130" s="1"/>
  <c r="O24" i="130"/>
  <c r="J24" i="130"/>
  <c r="E24" i="130"/>
  <c r="O15" i="130" s="1"/>
  <c r="P23" i="130"/>
  <c r="Q23" i="130" s="1"/>
  <c r="M23" i="130" s="1"/>
  <c r="O23" i="130"/>
  <c r="P22" i="130"/>
  <c r="Q22" i="130" s="1"/>
  <c r="O22" i="130"/>
  <c r="J22" i="130"/>
  <c r="E22" i="130"/>
  <c r="O13" i="130" s="1"/>
  <c r="P21" i="130"/>
  <c r="Q21" i="130" s="1"/>
  <c r="M21" i="130" s="1"/>
  <c r="O21" i="130"/>
  <c r="E21" i="130"/>
  <c r="P20" i="130"/>
  <c r="Q20" i="130" s="1"/>
  <c r="O20" i="130"/>
  <c r="J20" i="130"/>
  <c r="E20" i="130"/>
  <c r="O11" i="130" s="1"/>
  <c r="E19" i="130"/>
  <c r="O10" i="130" s="1"/>
  <c r="P18" i="130"/>
  <c r="Q18" i="130" s="1"/>
  <c r="O18" i="130"/>
  <c r="J18" i="130"/>
  <c r="E18" i="130"/>
  <c r="P17" i="130"/>
  <c r="Q17" i="130" s="1"/>
  <c r="M17" i="130" s="1"/>
  <c r="O17" i="130"/>
  <c r="P16" i="130"/>
  <c r="Q16" i="130" s="1"/>
  <c r="O16" i="130"/>
  <c r="P15" i="130"/>
  <c r="Q15" i="130" s="1"/>
  <c r="M15" i="130" s="1"/>
  <c r="P14" i="130"/>
  <c r="Q14" i="130" s="1"/>
  <c r="M14" i="130" s="1"/>
  <c r="O14" i="130"/>
  <c r="P13" i="130"/>
  <c r="Q13" i="130" s="1"/>
  <c r="M13" i="130" s="1"/>
  <c r="P12" i="130"/>
  <c r="Q12" i="130" s="1"/>
  <c r="M12" i="130" s="1"/>
  <c r="O12" i="130"/>
  <c r="P11" i="130"/>
  <c r="Q11" i="130" s="1"/>
  <c r="M11" i="130" s="1"/>
  <c r="P10" i="130"/>
  <c r="Q10" i="130" s="1"/>
  <c r="M10" i="130" s="1"/>
  <c r="H57" i="129"/>
  <c r="H56" i="129"/>
  <c r="H55" i="129"/>
  <c r="H54" i="129"/>
  <c r="H53" i="129"/>
  <c r="H50" i="129"/>
  <c r="P30" i="129"/>
  <c r="Q30" i="129" s="1"/>
  <c r="O30" i="129"/>
  <c r="P29" i="129"/>
  <c r="Q29" i="129" s="1"/>
  <c r="M29" i="129" s="1"/>
  <c r="O29" i="129"/>
  <c r="P28" i="129"/>
  <c r="Q28" i="129" s="1"/>
  <c r="O28" i="129"/>
  <c r="J28" i="129"/>
  <c r="E28" i="129"/>
  <c r="P19" i="129" s="1"/>
  <c r="Q19" i="129" s="1"/>
  <c r="M19" i="129" s="1"/>
  <c r="Q27" i="129"/>
  <c r="M27" i="129" s="1"/>
  <c r="P27" i="129"/>
  <c r="O27" i="129"/>
  <c r="D27" i="129"/>
  <c r="P26" i="129"/>
  <c r="Q26" i="129" s="1"/>
  <c r="O26" i="129"/>
  <c r="J26" i="129"/>
  <c r="D26" i="129"/>
  <c r="P25" i="129"/>
  <c r="Q25" i="129" s="1"/>
  <c r="M25" i="129" s="1"/>
  <c r="O25" i="129"/>
  <c r="D25" i="129"/>
  <c r="P24" i="129"/>
  <c r="Q24" i="129" s="1"/>
  <c r="O24" i="129"/>
  <c r="J24" i="129"/>
  <c r="E24" i="129"/>
  <c r="O15" i="129" s="1"/>
  <c r="P23" i="129"/>
  <c r="Q23" i="129" s="1"/>
  <c r="M23" i="129" s="1"/>
  <c r="O23" i="129"/>
  <c r="P22" i="129"/>
  <c r="Q22" i="129" s="1"/>
  <c r="O22" i="129"/>
  <c r="J22" i="129"/>
  <c r="E22" i="129"/>
  <c r="O13" i="129" s="1"/>
  <c r="Q21" i="129"/>
  <c r="M21" i="129" s="1"/>
  <c r="P21" i="129"/>
  <c r="O21" i="129"/>
  <c r="E21" i="129"/>
  <c r="O12" i="129" s="1"/>
  <c r="P20" i="129"/>
  <c r="Q20" i="129" s="1"/>
  <c r="O20" i="129"/>
  <c r="J20" i="129"/>
  <c r="E20" i="129"/>
  <c r="E19" i="129"/>
  <c r="O10" i="129" s="1"/>
  <c r="P18" i="129"/>
  <c r="Q18" i="129" s="1"/>
  <c r="O18" i="129"/>
  <c r="J18" i="129"/>
  <c r="E18" i="129"/>
  <c r="P17" i="129"/>
  <c r="Q17" i="129" s="1"/>
  <c r="O17" i="129"/>
  <c r="Q16" i="129"/>
  <c r="P16" i="129"/>
  <c r="O16" i="129"/>
  <c r="P15" i="129"/>
  <c r="Q15" i="129" s="1"/>
  <c r="M15" i="129" s="1"/>
  <c r="Q14" i="129"/>
  <c r="P14" i="129"/>
  <c r="O14" i="129"/>
  <c r="M14" i="129"/>
  <c r="P11" i="129"/>
  <c r="Q11" i="129" s="1"/>
  <c r="M11" i="129" s="1"/>
  <c r="O11" i="129"/>
  <c r="H57" i="128"/>
  <c r="H56" i="128"/>
  <c r="H55" i="128"/>
  <c r="H54" i="128"/>
  <c r="H53" i="128"/>
  <c r="H50" i="128"/>
  <c r="P30" i="128"/>
  <c r="Q30" i="128" s="1"/>
  <c r="O30" i="128"/>
  <c r="P29" i="128"/>
  <c r="Q29" i="128" s="1"/>
  <c r="M29" i="128" s="1"/>
  <c r="O29" i="128"/>
  <c r="P28" i="128"/>
  <c r="Q28" i="128" s="1"/>
  <c r="O28" i="128"/>
  <c r="J28" i="128"/>
  <c r="E28" i="128"/>
  <c r="P19" i="128" s="1"/>
  <c r="Q19" i="128" s="1"/>
  <c r="M19" i="128" s="1"/>
  <c r="P27" i="128"/>
  <c r="Q27" i="128" s="1"/>
  <c r="M27" i="128" s="1"/>
  <c r="O27" i="128"/>
  <c r="D27" i="128"/>
  <c r="P26" i="128"/>
  <c r="Q26" i="128" s="1"/>
  <c r="O26" i="128"/>
  <c r="J26" i="128"/>
  <c r="D26" i="128"/>
  <c r="Q25" i="128"/>
  <c r="M25" i="128" s="1"/>
  <c r="P25" i="128"/>
  <c r="O25" i="128"/>
  <c r="D25" i="128"/>
  <c r="P24" i="128"/>
  <c r="Q24" i="128" s="1"/>
  <c r="O24" i="128"/>
  <c r="J24" i="128"/>
  <c r="E24" i="128"/>
  <c r="P15" i="128" s="1"/>
  <c r="Q15" i="128" s="1"/>
  <c r="M15" i="128" s="1"/>
  <c r="P23" i="128"/>
  <c r="Q23" i="128" s="1"/>
  <c r="M23" i="128" s="1"/>
  <c r="O23" i="128"/>
  <c r="P22" i="128"/>
  <c r="Q22" i="128" s="1"/>
  <c r="O22" i="128"/>
  <c r="J22" i="128"/>
  <c r="E22" i="128"/>
  <c r="P21" i="128"/>
  <c r="Q21" i="128" s="1"/>
  <c r="M21" i="128" s="1"/>
  <c r="O21" i="128"/>
  <c r="E21" i="128"/>
  <c r="P12" i="128" s="1"/>
  <c r="Q12" i="128" s="1"/>
  <c r="M12" i="128" s="1"/>
  <c r="P20" i="128"/>
  <c r="Q20" i="128" s="1"/>
  <c r="O20" i="128"/>
  <c r="J20" i="128"/>
  <c r="E20" i="128"/>
  <c r="P11" i="128" s="1"/>
  <c r="Q11" i="128" s="1"/>
  <c r="M11" i="128" s="1"/>
  <c r="O19" i="128"/>
  <c r="E19" i="128"/>
  <c r="P10" i="128" s="1"/>
  <c r="Q10" i="128" s="1"/>
  <c r="P18" i="128"/>
  <c r="Q18" i="128" s="1"/>
  <c r="O18" i="128"/>
  <c r="J18" i="128"/>
  <c r="E18" i="128"/>
  <c r="P17" i="128"/>
  <c r="Q17" i="128" s="1"/>
  <c r="O17" i="128"/>
  <c r="Q16" i="128"/>
  <c r="P16" i="128"/>
  <c r="O16" i="128"/>
  <c r="Q14" i="128"/>
  <c r="P14" i="128"/>
  <c r="O14" i="128"/>
  <c r="M14" i="128"/>
  <c r="P13" i="128"/>
  <c r="Q13" i="128" s="1"/>
  <c r="M13" i="128" s="1"/>
  <c r="O13" i="128"/>
  <c r="O12" i="128"/>
  <c r="O11" i="128"/>
  <c r="M30" i="133" l="1"/>
  <c r="M20" i="133"/>
  <c r="M24" i="133"/>
  <c r="M26" i="133"/>
  <c r="M28" i="133"/>
  <c r="M18" i="133"/>
  <c r="M22" i="133"/>
  <c r="M16" i="133"/>
  <c r="M10" i="133"/>
  <c r="O11" i="133"/>
  <c r="M24" i="132"/>
  <c r="M22" i="132"/>
  <c r="M16" i="132"/>
  <c r="M10" i="132"/>
  <c r="M17" i="132"/>
  <c r="P19" i="132"/>
  <c r="Q19" i="132" s="1"/>
  <c r="M19" i="132" s="1"/>
  <c r="O11" i="132"/>
  <c r="O15" i="132"/>
  <c r="M24" i="131"/>
  <c r="M22" i="131"/>
  <c r="M17" i="131"/>
  <c r="O19" i="131"/>
  <c r="P12" i="131"/>
  <c r="Q12" i="131" s="1"/>
  <c r="M12" i="131" s="1"/>
  <c r="P11" i="131"/>
  <c r="Q11" i="131" s="1"/>
  <c r="M11" i="131" s="1"/>
  <c r="P13" i="131"/>
  <c r="Q13" i="131" s="1"/>
  <c r="M13" i="131" s="1"/>
  <c r="P15" i="131"/>
  <c r="Q15" i="131" s="1"/>
  <c r="M15" i="131" s="1"/>
  <c r="P10" i="131"/>
  <c r="Q10" i="131" s="1"/>
  <c r="M10" i="131" s="1"/>
  <c r="M22" i="130"/>
  <c r="M20" i="130"/>
  <c r="M30" i="130"/>
  <c r="M18" i="130"/>
  <c r="M28" i="130"/>
  <c r="M16" i="130"/>
  <c r="M24" i="130"/>
  <c r="M26" i="130"/>
  <c r="O19" i="130"/>
  <c r="P13" i="129"/>
  <c r="Q13" i="129" s="1"/>
  <c r="M13" i="129" s="1"/>
  <c r="O19" i="129"/>
  <c r="P10" i="129"/>
  <c r="Q10" i="129" s="1"/>
  <c r="P12" i="129"/>
  <c r="Q12" i="129" s="1"/>
  <c r="M12" i="129" s="1"/>
  <c r="M20" i="128"/>
  <c r="M18" i="128"/>
  <c r="M16" i="128"/>
  <c r="M10" i="128"/>
  <c r="M28" i="128"/>
  <c r="M22" i="128"/>
  <c r="M30" i="128"/>
  <c r="M26" i="128"/>
  <c r="M17" i="128"/>
  <c r="M24" i="128"/>
  <c r="O10" i="128"/>
  <c r="O15" i="128"/>
  <c r="M31" i="133" l="1"/>
  <c r="M28" i="132"/>
  <c r="M20" i="132"/>
  <c r="M26" i="132"/>
  <c r="M30" i="132"/>
  <c r="M28" i="131"/>
  <c r="M16" i="131"/>
  <c r="M18" i="131"/>
  <c r="M30" i="131"/>
  <c r="M20" i="131"/>
  <c r="M26" i="131"/>
  <c r="M31" i="130"/>
  <c r="O51" i="130" s="1"/>
  <c r="M16" i="129"/>
  <c r="M10" i="129"/>
  <c r="M22" i="129"/>
  <c r="M20" i="129"/>
  <c r="M30" i="129"/>
  <c r="M18" i="129"/>
  <c r="M28" i="129"/>
  <c r="M26" i="129"/>
  <c r="M24" i="129"/>
  <c r="M17" i="129"/>
  <c r="M31" i="128"/>
  <c r="O51" i="128" s="1"/>
  <c r="O47" i="128"/>
  <c r="O46" i="128"/>
  <c r="O45" i="128"/>
  <c r="O43" i="128"/>
  <c r="O42" i="128"/>
  <c r="O39" i="128"/>
  <c r="O38" i="128"/>
  <c r="O37" i="128"/>
  <c r="O36" i="128"/>
  <c r="N49" i="128"/>
  <c r="N48" i="128"/>
  <c r="N45" i="128"/>
  <c r="N44" i="128"/>
  <c r="N43" i="128"/>
  <c r="N42" i="128"/>
  <c r="N41" i="128"/>
  <c r="N40" i="128"/>
  <c r="N39" i="128"/>
  <c r="N38" i="128"/>
  <c r="N37" i="128"/>
  <c r="N36" i="128"/>
  <c r="O65" i="128"/>
  <c r="O61" i="128"/>
  <c r="O60" i="128"/>
  <c r="O59" i="128"/>
  <c r="O58" i="128"/>
  <c r="N65" i="128"/>
  <c r="N61" i="128"/>
  <c r="N60" i="128"/>
  <c r="N59" i="128"/>
  <c r="N58" i="128"/>
  <c r="O51" i="133" l="1"/>
  <c r="O50" i="133"/>
  <c r="N51" i="133"/>
  <c r="N50" i="133"/>
  <c r="O49" i="133"/>
  <c r="O48" i="133"/>
  <c r="O47" i="133"/>
  <c r="O46" i="133"/>
  <c r="O45" i="133"/>
  <c r="O44" i="133"/>
  <c r="O43" i="133"/>
  <c r="O42" i="133"/>
  <c r="O41" i="133"/>
  <c r="O40" i="133"/>
  <c r="O39" i="133"/>
  <c r="O38" i="133"/>
  <c r="O37" i="133"/>
  <c r="O36" i="133"/>
  <c r="N49" i="133"/>
  <c r="N48" i="133"/>
  <c r="N47" i="133"/>
  <c r="N46" i="133"/>
  <c r="N45" i="133"/>
  <c r="N44" i="133"/>
  <c r="N43" i="133"/>
  <c r="N42" i="133"/>
  <c r="N41" i="133"/>
  <c r="N40" i="133"/>
  <c r="N39" i="133"/>
  <c r="N38" i="133"/>
  <c r="N37" i="133"/>
  <c r="N36" i="133"/>
  <c r="O65" i="133"/>
  <c r="O61" i="133"/>
  <c r="O60" i="133"/>
  <c r="O59" i="133"/>
  <c r="O58" i="133"/>
  <c r="N65" i="133"/>
  <c r="N61" i="133"/>
  <c r="N60" i="133"/>
  <c r="N59" i="133"/>
  <c r="N58" i="133"/>
  <c r="M31" i="132"/>
  <c r="O51" i="132" s="1"/>
  <c r="M31" i="131"/>
  <c r="O51" i="131" s="1"/>
  <c r="O49" i="130"/>
  <c r="O37" i="130"/>
  <c r="N36" i="130"/>
  <c r="O47" i="130"/>
  <c r="N50" i="130"/>
  <c r="O65" i="130"/>
  <c r="R65" i="130" s="1"/>
  <c r="S65" i="130" s="1"/>
  <c r="O45" i="130"/>
  <c r="P45" i="130" s="1"/>
  <c r="Q45" i="130" s="1"/>
  <c r="N44" i="130"/>
  <c r="O46" i="130"/>
  <c r="N37" i="130"/>
  <c r="O39" i="130"/>
  <c r="N46" i="130"/>
  <c r="O48" i="130"/>
  <c r="T48" i="130" s="1"/>
  <c r="U48" i="130" s="1"/>
  <c r="O58" i="130"/>
  <c r="T51" i="130" s="1"/>
  <c r="U51" i="130" s="1"/>
  <c r="N47" i="130"/>
  <c r="O59" i="130"/>
  <c r="N48" i="130"/>
  <c r="O60" i="130"/>
  <c r="N41" i="130"/>
  <c r="N49" i="130"/>
  <c r="O43" i="130"/>
  <c r="N51" i="130"/>
  <c r="N59" i="130"/>
  <c r="N43" i="130"/>
  <c r="N60" i="130"/>
  <c r="O38" i="130"/>
  <c r="P38" i="130" s="1"/>
  <c r="Q38" i="130" s="1"/>
  <c r="N61" i="130"/>
  <c r="N45" i="130"/>
  <c r="N65" i="130"/>
  <c r="N38" i="130"/>
  <c r="O40" i="130"/>
  <c r="P40" i="130" s="1"/>
  <c r="N39" i="130"/>
  <c r="O41" i="130"/>
  <c r="N40" i="130"/>
  <c r="O42" i="130"/>
  <c r="N58" i="130"/>
  <c r="O61" i="130"/>
  <c r="N42" i="130"/>
  <c r="O36" i="130"/>
  <c r="P36" i="130" s="1"/>
  <c r="Q36" i="130" s="1"/>
  <c r="O44" i="130"/>
  <c r="O50" i="130"/>
  <c r="R50" i="130" s="1"/>
  <c r="S50" i="130" s="1"/>
  <c r="T47" i="130"/>
  <c r="U47" i="130" s="1"/>
  <c r="R47" i="130"/>
  <c r="S47" i="130" s="1"/>
  <c r="M31" i="129"/>
  <c r="O48" i="128"/>
  <c r="N46" i="128"/>
  <c r="O40" i="128"/>
  <c r="O49" i="128"/>
  <c r="N47" i="128"/>
  <c r="O41" i="128"/>
  <c r="R41" i="128" s="1"/>
  <c r="S41" i="128" s="1"/>
  <c r="N50" i="128"/>
  <c r="N51" i="128"/>
  <c r="O44" i="128"/>
  <c r="O50" i="128"/>
  <c r="P38" i="128"/>
  <c r="Q38" i="128" s="1"/>
  <c r="T38" i="128"/>
  <c r="U38" i="128" s="1"/>
  <c r="R38" i="128"/>
  <c r="S38" i="128" s="1"/>
  <c r="P46" i="128"/>
  <c r="Q46" i="128" s="1"/>
  <c r="T46" i="128"/>
  <c r="U46" i="128" s="1"/>
  <c r="R46" i="128"/>
  <c r="S46" i="128" s="1"/>
  <c r="R61" i="128"/>
  <c r="S61" i="128" s="1"/>
  <c r="P61" i="128"/>
  <c r="Q61" i="128" s="1"/>
  <c r="T61" i="128"/>
  <c r="U61" i="128" s="1"/>
  <c r="P39" i="128"/>
  <c r="Q39" i="128" s="1"/>
  <c r="T39" i="128"/>
  <c r="U39" i="128" s="1"/>
  <c r="R39" i="128"/>
  <c r="S39" i="128" s="1"/>
  <c r="P47" i="128"/>
  <c r="Q47" i="128" s="1"/>
  <c r="T47" i="128"/>
  <c r="U47" i="128" s="1"/>
  <c r="R47" i="128"/>
  <c r="S47" i="128" s="1"/>
  <c r="P48" i="128"/>
  <c r="Q48" i="128" s="1"/>
  <c r="T48" i="128"/>
  <c r="U48" i="128" s="1"/>
  <c r="R48" i="128"/>
  <c r="S48" i="128" s="1"/>
  <c r="R58" i="128"/>
  <c r="S58" i="128" s="1"/>
  <c r="P58" i="128"/>
  <c r="Q58" i="128" s="1"/>
  <c r="T58" i="128"/>
  <c r="U58" i="128" s="1"/>
  <c r="P49" i="128"/>
  <c r="Q49" i="128" s="1"/>
  <c r="T49" i="128"/>
  <c r="U49" i="128" s="1"/>
  <c r="R49" i="128"/>
  <c r="S49" i="128" s="1"/>
  <c r="R59" i="128"/>
  <c r="S59" i="128" s="1"/>
  <c r="P59" i="128"/>
  <c r="Q59" i="128" s="1"/>
  <c r="T59" i="128"/>
  <c r="U59" i="128" s="1"/>
  <c r="P42" i="128"/>
  <c r="Q42" i="128" s="1"/>
  <c r="T42" i="128"/>
  <c r="U42" i="128" s="1"/>
  <c r="R42" i="128"/>
  <c r="S42" i="128" s="1"/>
  <c r="R60" i="128"/>
  <c r="S60" i="128" s="1"/>
  <c r="P60" i="128"/>
  <c r="Q60" i="128" s="1"/>
  <c r="T60" i="128"/>
  <c r="U60" i="128" s="1"/>
  <c r="P43" i="128"/>
  <c r="Q43" i="128" s="1"/>
  <c r="T43" i="128"/>
  <c r="U43" i="128" s="1"/>
  <c r="R43" i="128"/>
  <c r="S43" i="128" s="1"/>
  <c r="P44" i="128"/>
  <c r="Q44" i="128" s="1"/>
  <c r="T44" i="128"/>
  <c r="U44" i="128" s="1"/>
  <c r="R44" i="128"/>
  <c r="S44" i="128" s="1"/>
  <c r="T50" i="128"/>
  <c r="U50" i="128" s="1"/>
  <c r="R50" i="128"/>
  <c r="S50" i="128" s="1"/>
  <c r="P50" i="128"/>
  <c r="Q50" i="128" s="1"/>
  <c r="P36" i="128"/>
  <c r="Q36" i="128" s="1"/>
  <c r="T36" i="128"/>
  <c r="U36" i="128" s="1"/>
  <c r="R36" i="128"/>
  <c r="S36" i="128" s="1"/>
  <c r="R65" i="128"/>
  <c r="S65" i="128" s="1"/>
  <c r="P65" i="128"/>
  <c r="Q65" i="128" s="1"/>
  <c r="T65" i="128"/>
  <c r="U65" i="128" s="1"/>
  <c r="P37" i="128"/>
  <c r="Q37" i="128" s="1"/>
  <c r="T37" i="128"/>
  <c r="U37" i="128" s="1"/>
  <c r="R37" i="128"/>
  <c r="S37" i="128" s="1"/>
  <c r="P45" i="128"/>
  <c r="Q45" i="128" s="1"/>
  <c r="T45" i="128"/>
  <c r="U45" i="128" s="1"/>
  <c r="R45" i="128"/>
  <c r="S45" i="128" s="1"/>
  <c r="T51" i="128"/>
  <c r="U51" i="128" s="1"/>
  <c r="R51" i="128"/>
  <c r="S51" i="128" s="1"/>
  <c r="P51" i="128"/>
  <c r="Q51" i="128" s="1"/>
  <c r="P38" i="133" l="1"/>
  <c r="Q38" i="133" s="1"/>
  <c r="T38" i="133"/>
  <c r="U38" i="133" s="1"/>
  <c r="R38" i="133"/>
  <c r="S38" i="133" s="1"/>
  <c r="P46" i="133"/>
  <c r="Q46" i="133" s="1"/>
  <c r="T46" i="133"/>
  <c r="U46" i="133" s="1"/>
  <c r="R46" i="133"/>
  <c r="S46" i="133" s="1"/>
  <c r="P39" i="133"/>
  <c r="Q39" i="133" s="1"/>
  <c r="T39" i="133"/>
  <c r="U39" i="133" s="1"/>
  <c r="R39" i="133"/>
  <c r="S39" i="133" s="1"/>
  <c r="P47" i="133"/>
  <c r="Q47" i="133" s="1"/>
  <c r="T47" i="133"/>
  <c r="U47" i="133" s="1"/>
  <c r="R47" i="133"/>
  <c r="S47" i="133" s="1"/>
  <c r="P40" i="133"/>
  <c r="Q40" i="133" s="1"/>
  <c r="T40" i="133"/>
  <c r="U40" i="133" s="1"/>
  <c r="R40" i="133"/>
  <c r="S40" i="133" s="1"/>
  <c r="P48" i="133"/>
  <c r="Q48" i="133" s="1"/>
  <c r="T48" i="133"/>
  <c r="U48" i="133" s="1"/>
  <c r="R48" i="133"/>
  <c r="S48" i="133" s="1"/>
  <c r="R65" i="133"/>
  <c r="S65" i="133" s="1"/>
  <c r="P65" i="133"/>
  <c r="Q65" i="133" s="1"/>
  <c r="T65" i="133"/>
  <c r="U65" i="133" s="1"/>
  <c r="R58" i="133"/>
  <c r="S58" i="133" s="1"/>
  <c r="P58" i="133"/>
  <c r="Q58" i="133" s="1"/>
  <c r="T58" i="133"/>
  <c r="U58" i="133" s="1"/>
  <c r="P41" i="133"/>
  <c r="Q41" i="133" s="1"/>
  <c r="T41" i="133"/>
  <c r="U41" i="133" s="1"/>
  <c r="R41" i="133"/>
  <c r="S41" i="133" s="1"/>
  <c r="P49" i="133"/>
  <c r="Q49" i="133" s="1"/>
  <c r="T49" i="133"/>
  <c r="U49" i="133" s="1"/>
  <c r="R49" i="133"/>
  <c r="S49" i="133" s="1"/>
  <c r="R59" i="133"/>
  <c r="S59" i="133" s="1"/>
  <c r="P59" i="133"/>
  <c r="Q59" i="133" s="1"/>
  <c r="T59" i="133"/>
  <c r="U59" i="133" s="1"/>
  <c r="P42" i="133"/>
  <c r="Q42" i="133" s="1"/>
  <c r="T42" i="133"/>
  <c r="U42" i="133" s="1"/>
  <c r="R42" i="133"/>
  <c r="S42" i="133" s="1"/>
  <c r="R60" i="133"/>
  <c r="S60" i="133" s="1"/>
  <c r="P60" i="133"/>
  <c r="Q60" i="133" s="1"/>
  <c r="T60" i="133"/>
  <c r="U60" i="133" s="1"/>
  <c r="P43" i="133"/>
  <c r="Q43" i="133" s="1"/>
  <c r="T43" i="133"/>
  <c r="U43" i="133" s="1"/>
  <c r="R43" i="133"/>
  <c r="S43" i="133" s="1"/>
  <c r="R61" i="133"/>
  <c r="S61" i="133" s="1"/>
  <c r="P61" i="133"/>
  <c r="Q61" i="133" s="1"/>
  <c r="T61" i="133"/>
  <c r="U61" i="133" s="1"/>
  <c r="P36" i="133"/>
  <c r="Q36" i="133" s="1"/>
  <c r="T36" i="133"/>
  <c r="U36" i="133" s="1"/>
  <c r="R36" i="133"/>
  <c r="S36" i="133" s="1"/>
  <c r="P44" i="133"/>
  <c r="Q44" i="133" s="1"/>
  <c r="T44" i="133"/>
  <c r="U44" i="133" s="1"/>
  <c r="R44" i="133"/>
  <c r="S44" i="133" s="1"/>
  <c r="T50" i="133"/>
  <c r="U50" i="133" s="1"/>
  <c r="R50" i="133"/>
  <c r="S50" i="133" s="1"/>
  <c r="P50" i="133"/>
  <c r="Q50" i="133" s="1"/>
  <c r="P37" i="133"/>
  <c r="Q37" i="133" s="1"/>
  <c r="T37" i="133"/>
  <c r="U37" i="133" s="1"/>
  <c r="R37" i="133"/>
  <c r="S37" i="133" s="1"/>
  <c r="P45" i="133"/>
  <c r="Q45" i="133" s="1"/>
  <c r="T45" i="133"/>
  <c r="U45" i="133" s="1"/>
  <c r="R45" i="133"/>
  <c r="S45" i="133" s="1"/>
  <c r="T51" i="133"/>
  <c r="U51" i="133" s="1"/>
  <c r="R51" i="133"/>
  <c r="S51" i="133" s="1"/>
  <c r="P51" i="133"/>
  <c r="Q51" i="133" s="1"/>
  <c r="O46" i="132"/>
  <c r="O47" i="132"/>
  <c r="O48" i="132"/>
  <c r="O58" i="132"/>
  <c r="N39" i="132"/>
  <c r="O41" i="132"/>
  <c r="R40" i="132" s="1"/>
  <c r="S40" i="132" s="1"/>
  <c r="O49" i="132"/>
  <c r="N60" i="132"/>
  <c r="N36" i="132"/>
  <c r="N61" i="132"/>
  <c r="O39" i="132"/>
  <c r="R39" i="132" s="1"/>
  <c r="O40" i="132"/>
  <c r="N47" i="132"/>
  <c r="O59" i="132"/>
  <c r="R58" i="132" s="1"/>
  <c r="S58" i="132" s="1"/>
  <c r="N40" i="132"/>
  <c r="N48" i="132"/>
  <c r="O42" i="132"/>
  <c r="N50" i="132"/>
  <c r="O38" i="132"/>
  <c r="N65" i="132"/>
  <c r="N45" i="132"/>
  <c r="N46" i="132"/>
  <c r="N49" i="132"/>
  <c r="O43" i="132"/>
  <c r="N58" i="132"/>
  <c r="O61" i="132"/>
  <c r="N42" i="132"/>
  <c r="O36" i="132"/>
  <c r="O44" i="132"/>
  <c r="O50" i="132"/>
  <c r="T50" i="132" s="1"/>
  <c r="U50" i="132" s="1"/>
  <c r="N44" i="132"/>
  <c r="N37" i="132"/>
  <c r="N38" i="132"/>
  <c r="O60" i="132"/>
  <c r="R60" i="132" s="1"/>
  <c r="S60" i="132" s="1"/>
  <c r="N41" i="132"/>
  <c r="N51" i="132"/>
  <c r="N59" i="132"/>
  <c r="O65" i="132"/>
  <c r="R65" i="132" s="1"/>
  <c r="S65" i="132" s="1"/>
  <c r="N43" i="132"/>
  <c r="O37" i="132"/>
  <c r="O45" i="132"/>
  <c r="T44" i="132" s="1"/>
  <c r="U44" i="132" s="1"/>
  <c r="T51" i="132"/>
  <c r="U51" i="132" s="1"/>
  <c r="R51" i="132"/>
  <c r="S51" i="132" s="1"/>
  <c r="P51" i="132"/>
  <c r="Q51" i="132" s="1"/>
  <c r="O46" i="131"/>
  <c r="N61" i="131"/>
  <c r="N37" i="131"/>
  <c r="N45" i="131"/>
  <c r="O39" i="131"/>
  <c r="O47" i="131"/>
  <c r="N65" i="131"/>
  <c r="N38" i="131"/>
  <c r="N46" i="131"/>
  <c r="O40" i="131"/>
  <c r="O48" i="131"/>
  <c r="N36" i="131"/>
  <c r="N44" i="131"/>
  <c r="N39" i="131"/>
  <c r="O41" i="131"/>
  <c r="P41" i="131" s="1"/>
  <c r="Q41" i="131" s="1"/>
  <c r="O59" i="131"/>
  <c r="P59" i="131" s="1"/>
  <c r="Q59" i="131" s="1"/>
  <c r="N40" i="131"/>
  <c r="N48" i="131"/>
  <c r="O42" i="131"/>
  <c r="N50" i="131"/>
  <c r="N60" i="131"/>
  <c r="O38" i="131"/>
  <c r="P38" i="131" s="1"/>
  <c r="Q38" i="131" s="1"/>
  <c r="O58" i="131"/>
  <c r="T51" i="131" s="1"/>
  <c r="U51" i="131" s="1"/>
  <c r="N47" i="131"/>
  <c r="O49" i="131"/>
  <c r="O60" i="131"/>
  <c r="N41" i="131"/>
  <c r="N49" i="131"/>
  <c r="O43" i="131"/>
  <c r="P43" i="131" s="1"/>
  <c r="Q43" i="131" s="1"/>
  <c r="N51" i="131"/>
  <c r="N58" i="131"/>
  <c r="O61" i="131"/>
  <c r="R60" i="131" s="1"/>
  <c r="S60" i="131" s="1"/>
  <c r="N42" i="131"/>
  <c r="O36" i="131"/>
  <c r="O44" i="131"/>
  <c r="O50" i="131"/>
  <c r="T50" i="131" s="1"/>
  <c r="U50" i="131" s="1"/>
  <c r="N59" i="131"/>
  <c r="O65" i="131"/>
  <c r="N43" i="131"/>
  <c r="O37" i="131"/>
  <c r="R36" i="131" s="1"/>
  <c r="S36" i="131" s="1"/>
  <c r="O45" i="131"/>
  <c r="P45" i="131" s="1"/>
  <c r="Q45" i="131" s="1"/>
  <c r="P39" i="131"/>
  <c r="Q39" i="131" s="1"/>
  <c r="T39" i="131"/>
  <c r="U39" i="131" s="1"/>
  <c r="R39" i="131"/>
  <c r="S39" i="131" s="1"/>
  <c r="P48" i="131"/>
  <c r="Q48" i="131" s="1"/>
  <c r="P42" i="131"/>
  <c r="Q42" i="131" s="1"/>
  <c r="T42" i="131"/>
  <c r="U42" i="131" s="1"/>
  <c r="R44" i="131"/>
  <c r="S44" i="131" s="1"/>
  <c r="R50" i="131"/>
  <c r="S50" i="131" s="1"/>
  <c r="R48" i="130"/>
  <c r="S48" i="130" s="1"/>
  <c r="P51" i="130"/>
  <c r="Q51" i="130" s="1"/>
  <c r="R51" i="130"/>
  <c r="S51" i="130" s="1"/>
  <c r="T45" i="130"/>
  <c r="U45" i="130" s="1"/>
  <c r="T65" i="130"/>
  <c r="U65" i="130" s="1"/>
  <c r="R61" i="130"/>
  <c r="S61" i="130" s="1"/>
  <c r="P65" i="130"/>
  <c r="Q65" i="130" s="1"/>
  <c r="P48" i="130"/>
  <c r="Q48" i="130" s="1"/>
  <c r="P43" i="130"/>
  <c r="Q43" i="130" s="1"/>
  <c r="T59" i="130"/>
  <c r="U59" i="130" s="1"/>
  <c r="T44" i="130"/>
  <c r="U44" i="130" s="1"/>
  <c r="T61" i="130"/>
  <c r="U61" i="130" s="1"/>
  <c r="R59" i="130"/>
  <c r="S59" i="130" s="1"/>
  <c r="P61" i="130"/>
  <c r="Q61" i="130" s="1"/>
  <c r="P39" i="130"/>
  <c r="Q39" i="130" s="1"/>
  <c r="R40" i="130"/>
  <c r="S40" i="130" s="1"/>
  <c r="R45" i="130"/>
  <c r="S45" i="130" s="1"/>
  <c r="P49" i="130"/>
  <c r="Q49" i="130" s="1"/>
  <c r="R46" i="130"/>
  <c r="S46" i="130" s="1"/>
  <c r="T40" i="130"/>
  <c r="U40" i="130" s="1"/>
  <c r="R36" i="130"/>
  <c r="S36" i="130" s="1"/>
  <c r="P46" i="130"/>
  <c r="Q46" i="130" s="1"/>
  <c r="T36" i="130"/>
  <c r="U36" i="130" s="1"/>
  <c r="P60" i="130"/>
  <c r="Q60" i="130" s="1"/>
  <c r="P41" i="130"/>
  <c r="Q41" i="130" s="1"/>
  <c r="T39" i="130"/>
  <c r="U39" i="130" s="1"/>
  <c r="R41" i="130"/>
  <c r="S41" i="130" s="1"/>
  <c r="T46" i="130"/>
  <c r="U46" i="130" s="1"/>
  <c r="R60" i="130"/>
  <c r="S60" i="130" s="1"/>
  <c r="T60" i="130"/>
  <c r="U60" i="130" s="1"/>
  <c r="T37" i="130"/>
  <c r="U37" i="130" s="1"/>
  <c r="P44" i="130"/>
  <c r="Q44" i="130" s="1"/>
  <c r="Q40" i="130"/>
  <c r="P37" i="130"/>
  <c r="Q37" i="130" s="1"/>
  <c r="P50" i="130"/>
  <c r="Q50" i="130" s="1"/>
  <c r="P47" i="130"/>
  <c r="Q47" i="130" s="1"/>
  <c r="R37" i="130"/>
  <c r="S37" i="130" s="1"/>
  <c r="P59" i="130"/>
  <c r="Q59" i="130" s="1"/>
  <c r="R44" i="130"/>
  <c r="S44" i="130" s="1"/>
  <c r="T58" i="130"/>
  <c r="U58" i="130" s="1"/>
  <c r="T49" i="130"/>
  <c r="U49" i="130" s="1"/>
  <c r="T50" i="130"/>
  <c r="U50" i="130" s="1"/>
  <c r="T42" i="130"/>
  <c r="U42" i="130" s="1"/>
  <c r="P58" i="130"/>
  <c r="Q58" i="130" s="1"/>
  <c r="T38" i="130"/>
  <c r="U38" i="130" s="1"/>
  <c r="R43" i="130"/>
  <c r="S43" i="130" s="1"/>
  <c r="R42" i="130"/>
  <c r="S42" i="130" s="1"/>
  <c r="R38" i="130"/>
  <c r="S38" i="130" s="1"/>
  <c r="P42" i="130"/>
  <c r="Q42" i="130" s="1"/>
  <c r="R49" i="130"/>
  <c r="S49" i="130" s="1"/>
  <c r="R58" i="130"/>
  <c r="S58" i="130" s="1"/>
  <c r="R39" i="130"/>
  <c r="S39" i="130" s="1"/>
  <c r="T43" i="130"/>
  <c r="U43" i="130" s="1"/>
  <c r="T41" i="130"/>
  <c r="U41" i="130" s="1"/>
  <c r="O51" i="129"/>
  <c r="O50" i="129"/>
  <c r="N51" i="129"/>
  <c r="N50" i="129"/>
  <c r="O49" i="129"/>
  <c r="O48" i="129"/>
  <c r="O47" i="129"/>
  <c r="O46" i="129"/>
  <c r="O45" i="129"/>
  <c r="O44" i="129"/>
  <c r="O43" i="129"/>
  <c r="O42" i="129"/>
  <c r="O41" i="129"/>
  <c r="O40" i="129"/>
  <c r="O39" i="129"/>
  <c r="O38" i="129"/>
  <c r="O37" i="129"/>
  <c r="O36" i="129"/>
  <c r="N49" i="129"/>
  <c r="N48" i="129"/>
  <c r="N47" i="129"/>
  <c r="N46" i="129"/>
  <c r="N45" i="129"/>
  <c r="N44" i="129"/>
  <c r="N43" i="129"/>
  <c r="N42" i="129"/>
  <c r="N41" i="129"/>
  <c r="N40" i="129"/>
  <c r="N39" i="129"/>
  <c r="N38" i="129"/>
  <c r="N37" i="129"/>
  <c r="N36" i="129"/>
  <c r="O65" i="129"/>
  <c r="O61" i="129"/>
  <c r="O60" i="129"/>
  <c r="O59" i="129"/>
  <c r="O58" i="129"/>
  <c r="N65" i="129"/>
  <c r="N61" i="129"/>
  <c r="N60" i="129"/>
  <c r="N59" i="129"/>
  <c r="N58" i="129"/>
  <c r="T41" i="128"/>
  <c r="U41" i="128" s="1"/>
  <c r="R40" i="128"/>
  <c r="S40" i="128" s="1"/>
  <c r="P41" i="128"/>
  <c r="Q41" i="128" s="1"/>
  <c r="T40" i="128"/>
  <c r="U40" i="128" s="1"/>
  <c r="P40" i="128"/>
  <c r="Q40" i="128" s="1"/>
  <c r="Q66" i="128" s="1"/>
  <c r="N68" i="128" s="1"/>
  <c r="U66" i="128"/>
  <c r="S66" i="128"/>
  <c r="S66" i="133" l="1"/>
  <c r="U66" i="133"/>
  <c r="Q66" i="133"/>
  <c r="N68" i="133" s="1"/>
  <c r="P43" i="132"/>
  <c r="Q43" i="132" s="1"/>
  <c r="P37" i="132"/>
  <c r="Q37" i="132" s="1"/>
  <c r="S39" i="132"/>
  <c r="T48" i="132"/>
  <c r="U48" i="132" s="1"/>
  <c r="T49" i="132"/>
  <c r="U49" i="132" s="1"/>
  <c r="P59" i="132"/>
  <c r="Q59" i="132" s="1"/>
  <c r="P42" i="132"/>
  <c r="Q42" i="132" s="1"/>
  <c r="R50" i="132"/>
  <c r="S50" i="132" s="1"/>
  <c r="T58" i="132"/>
  <c r="U58" i="132" s="1"/>
  <c r="P40" i="132"/>
  <c r="R43" i="132"/>
  <c r="S43" i="132" s="1"/>
  <c r="T37" i="132"/>
  <c r="U37" i="132" s="1"/>
  <c r="R49" i="132"/>
  <c r="S49" i="132" s="1"/>
  <c r="R61" i="132"/>
  <c r="S61" i="132" s="1"/>
  <c r="P47" i="132"/>
  <c r="Q47" i="132" s="1"/>
  <c r="P39" i="132"/>
  <c r="Q39" i="132" s="1"/>
  <c r="P48" i="132"/>
  <c r="Q48" i="132" s="1"/>
  <c r="R37" i="132"/>
  <c r="S37" i="132" s="1"/>
  <c r="T43" i="132"/>
  <c r="U43" i="132" s="1"/>
  <c r="R48" i="132"/>
  <c r="S48" i="132" s="1"/>
  <c r="T46" i="132"/>
  <c r="U46" i="132" s="1"/>
  <c r="Q40" i="132"/>
  <c r="T59" i="132"/>
  <c r="U59" i="132" s="1"/>
  <c r="P60" i="132"/>
  <c r="Q60" i="132" s="1"/>
  <c r="P65" i="132"/>
  <c r="Q65" i="132" s="1"/>
  <c r="P44" i="132"/>
  <c r="Q44" i="132" s="1"/>
  <c r="P38" i="132"/>
  <c r="Q38" i="132" s="1"/>
  <c r="T38" i="132"/>
  <c r="U38" i="132" s="1"/>
  <c r="T61" i="132"/>
  <c r="U61" i="132" s="1"/>
  <c r="T60" i="132"/>
  <c r="U60" i="132" s="1"/>
  <c r="R59" i="132"/>
  <c r="S59" i="132" s="1"/>
  <c r="P41" i="132"/>
  <c r="Q41" i="132" s="1"/>
  <c r="T36" i="132"/>
  <c r="U36" i="132" s="1"/>
  <c r="T39" i="132"/>
  <c r="U39" i="132" s="1"/>
  <c r="P36" i="132"/>
  <c r="Q36" i="132" s="1"/>
  <c r="P50" i="132"/>
  <c r="Q50" i="132" s="1"/>
  <c r="P61" i="132"/>
  <c r="Q61" i="132" s="1"/>
  <c r="T65" i="132"/>
  <c r="U65" i="132" s="1"/>
  <c r="P49" i="132"/>
  <c r="Q49" i="132" s="1"/>
  <c r="T40" i="132"/>
  <c r="U40" i="132" s="1"/>
  <c r="R46" i="132"/>
  <c r="S46" i="132" s="1"/>
  <c r="R45" i="132"/>
  <c r="S45" i="132" s="1"/>
  <c r="R42" i="132"/>
  <c r="S42" i="132" s="1"/>
  <c r="T41" i="132"/>
  <c r="U41" i="132" s="1"/>
  <c r="R47" i="132"/>
  <c r="S47" i="132" s="1"/>
  <c r="P46" i="132"/>
  <c r="Q46" i="132" s="1"/>
  <c r="R41" i="132"/>
  <c r="S41" i="132" s="1"/>
  <c r="T45" i="132"/>
  <c r="U45" i="132" s="1"/>
  <c r="R44" i="132"/>
  <c r="S44" i="132" s="1"/>
  <c r="T42" i="132"/>
  <c r="U42" i="132" s="1"/>
  <c r="R36" i="132"/>
  <c r="S36" i="132" s="1"/>
  <c r="T47" i="132"/>
  <c r="U47" i="132" s="1"/>
  <c r="R38" i="132"/>
  <c r="S38" i="132" s="1"/>
  <c r="P45" i="132"/>
  <c r="Q45" i="132" s="1"/>
  <c r="P58" i="132"/>
  <c r="Q58" i="132" s="1"/>
  <c r="P50" i="131"/>
  <c r="Q50" i="131" s="1"/>
  <c r="R49" i="131"/>
  <c r="S49" i="131" s="1"/>
  <c r="T43" i="131"/>
  <c r="U43" i="131" s="1"/>
  <c r="R42" i="131"/>
  <c r="S42" i="131" s="1"/>
  <c r="R43" i="131"/>
  <c r="S43" i="131" s="1"/>
  <c r="R58" i="131"/>
  <c r="S58" i="131" s="1"/>
  <c r="R47" i="131"/>
  <c r="S47" i="131" s="1"/>
  <c r="P51" i="131"/>
  <c r="Q51" i="131" s="1"/>
  <c r="T60" i="131"/>
  <c r="U60" i="131" s="1"/>
  <c r="R59" i="131"/>
  <c r="S59" i="131" s="1"/>
  <c r="R40" i="131"/>
  <c r="S40" i="131" s="1"/>
  <c r="R51" i="131"/>
  <c r="S51" i="131" s="1"/>
  <c r="T36" i="131"/>
  <c r="U36" i="131" s="1"/>
  <c r="T40" i="131"/>
  <c r="U40" i="131" s="1"/>
  <c r="P61" i="131"/>
  <c r="Q61" i="131" s="1"/>
  <c r="T37" i="131"/>
  <c r="U37" i="131" s="1"/>
  <c r="P36" i="131"/>
  <c r="Q36" i="131" s="1"/>
  <c r="T41" i="131"/>
  <c r="U41" i="131" s="1"/>
  <c r="P40" i="131"/>
  <c r="Q40" i="131" s="1"/>
  <c r="R41" i="131"/>
  <c r="S41" i="131" s="1"/>
  <c r="P65" i="131"/>
  <c r="Q65" i="131" s="1"/>
  <c r="R61" i="131"/>
  <c r="S61" i="131" s="1"/>
  <c r="T58" i="131"/>
  <c r="U58" i="131" s="1"/>
  <c r="T59" i="131"/>
  <c r="U59" i="131" s="1"/>
  <c r="P58" i="131"/>
  <c r="Q58" i="131" s="1"/>
  <c r="P60" i="131"/>
  <c r="Q60" i="131" s="1"/>
  <c r="T48" i="131"/>
  <c r="U48" i="131" s="1"/>
  <c r="P46" i="131"/>
  <c r="Q46" i="131" s="1"/>
  <c r="T47" i="131"/>
  <c r="U47" i="131" s="1"/>
  <c r="P37" i="131"/>
  <c r="Q37" i="131" s="1"/>
  <c r="T44" i="131"/>
  <c r="U44" i="131" s="1"/>
  <c r="T49" i="131"/>
  <c r="U49" i="131" s="1"/>
  <c r="R48" i="131"/>
  <c r="S48" i="131" s="1"/>
  <c r="P47" i="131"/>
  <c r="Q47" i="131" s="1"/>
  <c r="T65" i="131"/>
  <c r="U65" i="131" s="1"/>
  <c r="P44" i="131"/>
  <c r="Q44" i="131" s="1"/>
  <c r="P49" i="131"/>
  <c r="Q49" i="131" s="1"/>
  <c r="T45" i="131"/>
  <c r="U45" i="131" s="1"/>
  <c r="R38" i="131"/>
  <c r="S38" i="131" s="1"/>
  <c r="R46" i="131"/>
  <c r="S46" i="131" s="1"/>
  <c r="R45" i="131"/>
  <c r="S45" i="131" s="1"/>
  <c r="T61" i="131"/>
  <c r="U61" i="131" s="1"/>
  <c r="T38" i="131"/>
  <c r="U38" i="131" s="1"/>
  <c r="T46" i="131"/>
  <c r="U46" i="131" s="1"/>
  <c r="R65" i="131"/>
  <c r="S65" i="131" s="1"/>
  <c r="R37" i="131"/>
  <c r="S37" i="131" s="1"/>
  <c r="Q66" i="130"/>
  <c r="N68" i="130" s="1"/>
  <c r="S66" i="130"/>
  <c r="U66" i="130"/>
  <c r="P38" i="129"/>
  <c r="Q38" i="129" s="1"/>
  <c r="T38" i="129"/>
  <c r="U38" i="129" s="1"/>
  <c r="R38" i="129"/>
  <c r="S38" i="129" s="1"/>
  <c r="P46" i="129"/>
  <c r="Q46" i="129" s="1"/>
  <c r="T46" i="129"/>
  <c r="U46" i="129" s="1"/>
  <c r="R46" i="129"/>
  <c r="S46" i="129" s="1"/>
  <c r="P39" i="129"/>
  <c r="Q39" i="129" s="1"/>
  <c r="T39" i="129"/>
  <c r="U39" i="129" s="1"/>
  <c r="R39" i="129"/>
  <c r="S39" i="129" s="1"/>
  <c r="P47" i="129"/>
  <c r="Q47" i="129" s="1"/>
  <c r="T47" i="129"/>
  <c r="U47" i="129" s="1"/>
  <c r="R47" i="129"/>
  <c r="S47" i="129" s="1"/>
  <c r="P40" i="129"/>
  <c r="Q40" i="129" s="1"/>
  <c r="T40" i="129"/>
  <c r="U40" i="129" s="1"/>
  <c r="R40" i="129"/>
  <c r="S40" i="129" s="1"/>
  <c r="P48" i="129"/>
  <c r="Q48" i="129" s="1"/>
  <c r="T48" i="129"/>
  <c r="U48" i="129" s="1"/>
  <c r="R48" i="129"/>
  <c r="S48" i="129" s="1"/>
  <c r="P41" i="129"/>
  <c r="Q41" i="129" s="1"/>
  <c r="T41" i="129"/>
  <c r="U41" i="129" s="1"/>
  <c r="R41" i="129"/>
  <c r="S41" i="129" s="1"/>
  <c r="P49" i="129"/>
  <c r="Q49" i="129" s="1"/>
  <c r="T49" i="129"/>
  <c r="U49" i="129" s="1"/>
  <c r="R49" i="129"/>
  <c r="S49" i="129" s="1"/>
  <c r="P42" i="129"/>
  <c r="Q42" i="129" s="1"/>
  <c r="T42" i="129"/>
  <c r="U42" i="129" s="1"/>
  <c r="R42" i="129"/>
  <c r="S42" i="129" s="1"/>
  <c r="R58" i="129"/>
  <c r="S58" i="129" s="1"/>
  <c r="P58" i="129"/>
  <c r="Q58" i="129" s="1"/>
  <c r="T58" i="129"/>
  <c r="U58" i="129" s="1"/>
  <c r="R59" i="129"/>
  <c r="S59" i="129" s="1"/>
  <c r="P59" i="129"/>
  <c r="Q59" i="129" s="1"/>
  <c r="T59" i="129"/>
  <c r="U59" i="129" s="1"/>
  <c r="R60" i="129"/>
  <c r="S60" i="129" s="1"/>
  <c r="P60" i="129"/>
  <c r="Q60" i="129" s="1"/>
  <c r="T60" i="129"/>
  <c r="U60" i="129" s="1"/>
  <c r="P43" i="129"/>
  <c r="Q43" i="129" s="1"/>
  <c r="T43" i="129"/>
  <c r="U43" i="129" s="1"/>
  <c r="R43" i="129"/>
  <c r="S43" i="129" s="1"/>
  <c r="R61" i="129"/>
  <c r="S61" i="129" s="1"/>
  <c r="P61" i="129"/>
  <c r="Q61" i="129" s="1"/>
  <c r="T61" i="129"/>
  <c r="U61" i="129" s="1"/>
  <c r="P36" i="129"/>
  <c r="Q36" i="129" s="1"/>
  <c r="T36" i="129"/>
  <c r="U36" i="129" s="1"/>
  <c r="R36" i="129"/>
  <c r="S36" i="129" s="1"/>
  <c r="P44" i="129"/>
  <c r="Q44" i="129" s="1"/>
  <c r="T44" i="129"/>
  <c r="U44" i="129" s="1"/>
  <c r="R44" i="129"/>
  <c r="S44" i="129" s="1"/>
  <c r="T50" i="129"/>
  <c r="U50" i="129" s="1"/>
  <c r="R50" i="129"/>
  <c r="S50" i="129" s="1"/>
  <c r="P50" i="129"/>
  <c r="Q50" i="129" s="1"/>
  <c r="R65" i="129"/>
  <c r="S65" i="129" s="1"/>
  <c r="P65" i="129"/>
  <c r="Q65" i="129" s="1"/>
  <c r="T65" i="129"/>
  <c r="U65" i="129" s="1"/>
  <c r="P37" i="129"/>
  <c r="Q37" i="129" s="1"/>
  <c r="T37" i="129"/>
  <c r="U37" i="129" s="1"/>
  <c r="R37" i="129"/>
  <c r="S37" i="129" s="1"/>
  <c r="P45" i="129"/>
  <c r="Q45" i="129" s="1"/>
  <c r="T45" i="129"/>
  <c r="U45" i="129" s="1"/>
  <c r="R45" i="129"/>
  <c r="S45" i="129" s="1"/>
  <c r="T51" i="129"/>
  <c r="U51" i="129" s="1"/>
  <c r="R51" i="129"/>
  <c r="S51" i="129" s="1"/>
  <c r="P51" i="129"/>
  <c r="Q51" i="129" s="1"/>
  <c r="N69" i="128"/>
  <c r="N69" i="133" l="1"/>
  <c r="Q66" i="132"/>
  <c r="N68" i="132" s="1"/>
  <c r="S66" i="132"/>
  <c r="U66" i="132"/>
  <c r="S66" i="131"/>
  <c r="U66" i="131"/>
  <c r="Q66" i="131"/>
  <c r="N68" i="131" s="1"/>
  <c r="N69" i="130"/>
  <c r="Q66" i="129"/>
  <c r="N68" i="129" s="1"/>
  <c r="S66" i="129"/>
  <c r="U66" i="129"/>
  <c r="H57" i="127"/>
  <c r="H56" i="127"/>
  <c r="H55" i="127"/>
  <c r="H54" i="127"/>
  <c r="H53" i="127"/>
  <c r="H50" i="127"/>
  <c r="P30" i="127"/>
  <c r="Q30" i="127" s="1"/>
  <c r="O30" i="127"/>
  <c r="P29" i="127"/>
  <c r="Q29" i="127" s="1"/>
  <c r="M29" i="127" s="1"/>
  <c r="O29" i="127"/>
  <c r="P28" i="127"/>
  <c r="Q28" i="127" s="1"/>
  <c r="O28" i="127"/>
  <c r="J28" i="127"/>
  <c r="E28" i="127"/>
  <c r="P19" i="127" s="1"/>
  <c r="Q19" i="127" s="1"/>
  <c r="M19" i="127" s="1"/>
  <c r="Q27" i="127"/>
  <c r="M27" i="127" s="1"/>
  <c r="P27" i="127"/>
  <c r="O27" i="127"/>
  <c r="D27" i="127"/>
  <c r="P26" i="127"/>
  <c r="Q26" i="127" s="1"/>
  <c r="O26" i="127"/>
  <c r="J26" i="127"/>
  <c r="D26" i="127"/>
  <c r="P25" i="127"/>
  <c r="Q25" i="127" s="1"/>
  <c r="M25" i="127" s="1"/>
  <c r="O25" i="127"/>
  <c r="D25" i="127"/>
  <c r="Q24" i="127"/>
  <c r="P24" i="127"/>
  <c r="O24" i="127"/>
  <c r="J24" i="127"/>
  <c r="E24" i="127"/>
  <c r="P15" i="127" s="1"/>
  <c r="Q15" i="127" s="1"/>
  <c r="M15" i="127" s="1"/>
  <c r="P23" i="127"/>
  <c r="Q23" i="127" s="1"/>
  <c r="M23" i="127" s="1"/>
  <c r="O23" i="127"/>
  <c r="P22" i="127"/>
  <c r="Q22" i="127" s="1"/>
  <c r="O22" i="127"/>
  <c r="J22" i="127"/>
  <c r="E22" i="127"/>
  <c r="P13" i="127" s="1"/>
  <c r="Q13" i="127" s="1"/>
  <c r="M13" i="127" s="1"/>
  <c r="Q21" i="127"/>
  <c r="M21" i="127" s="1"/>
  <c r="P21" i="127"/>
  <c r="O21" i="127"/>
  <c r="E21" i="127"/>
  <c r="P12" i="127" s="1"/>
  <c r="Q12" i="127" s="1"/>
  <c r="M12" i="127" s="1"/>
  <c r="Q20" i="127"/>
  <c r="P20" i="127"/>
  <c r="O20" i="127"/>
  <c r="J20" i="127"/>
  <c r="E20" i="127"/>
  <c r="O11" i="127" s="1"/>
  <c r="O19" i="127"/>
  <c r="E19" i="127"/>
  <c r="P10" i="127" s="1"/>
  <c r="Q10" i="127" s="1"/>
  <c r="P18" i="127"/>
  <c r="Q18" i="127" s="1"/>
  <c r="O18" i="127"/>
  <c r="J18" i="127"/>
  <c r="E18" i="127"/>
  <c r="P17" i="127"/>
  <c r="Q17" i="127" s="1"/>
  <c r="O17" i="127"/>
  <c r="Q16" i="127"/>
  <c r="P16" i="127"/>
  <c r="O16" i="127"/>
  <c r="Q14" i="127"/>
  <c r="P14" i="127"/>
  <c r="O14" i="127"/>
  <c r="M14" i="127"/>
  <c r="O12" i="127"/>
  <c r="P11" i="127"/>
  <c r="Q11" i="127" s="1"/>
  <c r="M11" i="127" s="1"/>
  <c r="H57" i="126"/>
  <c r="H56" i="126"/>
  <c r="H55" i="126"/>
  <c r="H54" i="126"/>
  <c r="H53" i="126"/>
  <c r="H50" i="126"/>
  <c r="P30" i="126"/>
  <c r="Q30" i="126" s="1"/>
  <c r="O30" i="126"/>
  <c r="P29" i="126"/>
  <c r="Q29" i="126" s="1"/>
  <c r="M29" i="126" s="1"/>
  <c r="O29" i="126"/>
  <c r="P28" i="126"/>
  <c r="Q28" i="126" s="1"/>
  <c r="O28" i="126"/>
  <c r="J28" i="126"/>
  <c r="E28" i="126"/>
  <c r="O19" i="126" s="1"/>
  <c r="Q27" i="126"/>
  <c r="M27" i="126" s="1"/>
  <c r="P27" i="126"/>
  <c r="O27" i="126"/>
  <c r="D27" i="126"/>
  <c r="P26" i="126"/>
  <c r="Q26" i="126" s="1"/>
  <c r="O26" i="126"/>
  <c r="J26" i="126"/>
  <c r="D26" i="126"/>
  <c r="Q25" i="126"/>
  <c r="P25" i="126"/>
  <c r="O25" i="126"/>
  <c r="M25" i="126"/>
  <c r="D25" i="126"/>
  <c r="P24" i="126"/>
  <c r="Q24" i="126" s="1"/>
  <c r="O24" i="126"/>
  <c r="J24" i="126"/>
  <c r="E24" i="126"/>
  <c r="O15" i="126" s="1"/>
  <c r="P23" i="126"/>
  <c r="Q23" i="126" s="1"/>
  <c r="M23" i="126" s="1"/>
  <c r="O23" i="126"/>
  <c r="P22" i="126"/>
  <c r="Q22" i="126" s="1"/>
  <c r="O22" i="126"/>
  <c r="J22" i="126"/>
  <c r="E22" i="126"/>
  <c r="O13" i="126" s="1"/>
  <c r="Q21" i="126"/>
  <c r="M21" i="126" s="1"/>
  <c r="P21" i="126"/>
  <c r="O21" i="126"/>
  <c r="E21" i="126"/>
  <c r="P12" i="126" s="1"/>
  <c r="Q12" i="126" s="1"/>
  <c r="M12" i="126" s="1"/>
  <c r="P20" i="126"/>
  <c r="Q20" i="126" s="1"/>
  <c r="O20" i="126"/>
  <c r="J20" i="126"/>
  <c r="E20" i="126"/>
  <c r="E19" i="126"/>
  <c r="P10" i="126" s="1"/>
  <c r="Q10" i="126" s="1"/>
  <c r="P18" i="126"/>
  <c r="Q18" i="126" s="1"/>
  <c r="O18" i="126"/>
  <c r="J18" i="126"/>
  <c r="E18" i="126"/>
  <c r="P17" i="126"/>
  <c r="Q17" i="126" s="1"/>
  <c r="O17" i="126"/>
  <c r="Q16" i="126"/>
  <c r="P16" i="126"/>
  <c r="O16" i="126"/>
  <c r="P15" i="126"/>
  <c r="Q15" i="126" s="1"/>
  <c r="M15" i="126" s="1"/>
  <c r="Q14" i="126"/>
  <c r="P14" i="126"/>
  <c r="O14" i="126"/>
  <c r="M14" i="126"/>
  <c r="P11" i="126"/>
  <c r="Q11" i="126" s="1"/>
  <c r="M11" i="126" s="1"/>
  <c r="O11" i="126"/>
  <c r="H57" i="125"/>
  <c r="H56" i="125"/>
  <c r="H55" i="125"/>
  <c r="H54" i="125"/>
  <c r="H53" i="125"/>
  <c r="H50" i="125"/>
  <c r="P30" i="125"/>
  <c r="Q30" i="125" s="1"/>
  <c r="O30" i="125"/>
  <c r="P29" i="125"/>
  <c r="Q29" i="125" s="1"/>
  <c r="M29" i="125" s="1"/>
  <c r="O29" i="125"/>
  <c r="P28" i="125"/>
  <c r="Q28" i="125" s="1"/>
  <c r="O28" i="125"/>
  <c r="J28" i="125"/>
  <c r="E28" i="125"/>
  <c r="P19" i="125" s="1"/>
  <c r="Q19" i="125" s="1"/>
  <c r="M19" i="125" s="1"/>
  <c r="Q27" i="125"/>
  <c r="M27" i="125" s="1"/>
  <c r="P27" i="125"/>
  <c r="O27" i="125"/>
  <c r="D27" i="125"/>
  <c r="P26" i="125"/>
  <c r="Q26" i="125" s="1"/>
  <c r="O26" i="125"/>
  <c r="J26" i="125"/>
  <c r="D26" i="125"/>
  <c r="Q25" i="125"/>
  <c r="M25" i="125" s="1"/>
  <c r="P25" i="125"/>
  <c r="O25" i="125"/>
  <c r="D25" i="125"/>
  <c r="P24" i="125"/>
  <c r="Q24" i="125" s="1"/>
  <c r="O24" i="125"/>
  <c r="J24" i="125"/>
  <c r="E24" i="125"/>
  <c r="P15" i="125" s="1"/>
  <c r="Q15" i="125" s="1"/>
  <c r="M15" i="125" s="1"/>
  <c r="P23" i="125"/>
  <c r="Q23" i="125" s="1"/>
  <c r="M23" i="125" s="1"/>
  <c r="O23" i="125"/>
  <c r="P22" i="125"/>
  <c r="Q22" i="125" s="1"/>
  <c r="O22" i="125"/>
  <c r="J22" i="125"/>
  <c r="E22" i="125"/>
  <c r="P13" i="125" s="1"/>
  <c r="Q13" i="125" s="1"/>
  <c r="M13" i="125" s="1"/>
  <c r="P21" i="125"/>
  <c r="Q21" i="125" s="1"/>
  <c r="M21" i="125" s="1"/>
  <c r="O21" i="125"/>
  <c r="E21" i="125"/>
  <c r="P12" i="125" s="1"/>
  <c r="Q12" i="125" s="1"/>
  <c r="M12" i="125" s="1"/>
  <c r="Q20" i="125"/>
  <c r="M20" i="125" s="1"/>
  <c r="P20" i="125"/>
  <c r="O20" i="125"/>
  <c r="J20" i="125"/>
  <c r="E20" i="125"/>
  <c r="O19" i="125"/>
  <c r="E19" i="125"/>
  <c r="P10" i="125" s="1"/>
  <c r="Q10" i="125" s="1"/>
  <c r="Q18" i="125"/>
  <c r="P18" i="125"/>
  <c r="O18" i="125"/>
  <c r="J18" i="125"/>
  <c r="E18" i="125"/>
  <c r="P17" i="125"/>
  <c r="Q17" i="125" s="1"/>
  <c r="O17" i="125"/>
  <c r="Q16" i="125"/>
  <c r="P16" i="125"/>
  <c r="O16" i="125"/>
  <c r="Q14" i="125"/>
  <c r="P14" i="125"/>
  <c r="O14" i="125"/>
  <c r="M14" i="125"/>
  <c r="P11" i="125"/>
  <c r="Q11" i="125" s="1"/>
  <c r="M11" i="125" s="1"/>
  <c r="O11" i="125"/>
  <c r="H57" i="124"/>
  <c r="H56" i="124"/>
  <c r="H55" i="124"/>
  <c r="H54" i="124"/>
  <c r="H53" i="124"/>
  <c r="H50" i="124"/>
  <c r="Q30" i="124"/>
  <c r="P30" i="124"/>
  <c r="O30" i="124"/>
  <c r="P29" i="124"/>
  <c r="Q29" i="124" s="1"/>
  <c r="M29" i="124" s="1"/>
  <c r="O29" i="124"/>
  <c r="Q28" i="124"/>
  <c r="P28" i="124"/>
  <c r="O28" i="124"/>
  <c r="J28" i="124"/>
  <c r="E28" i="124"/>
  <c r="O19" i="124" s="1"/>
  <c r="P27" i="124"/>
  <c r="Q27" i="124" s="1"/>
  <c r="M27" i="124" s="1"/>
  <c r="O27" i="124"/>
  <c r="D27" i="124"/>
  <c r="P26" i="124"/>
  <c r="Q26" i="124" s="1"/>
  <c r="O26" i="124"/>
  <c r="J26" i="124"/>
  <c r="D26" i="124"/>
  <c r="P25" i="124"/>
  <c r="Q25" i="124" s="1"/>
  <c r="M25" i="124" s="1"/>
  <c r="O25" i="124"/>
  <c r="D25" i="124"/>
  <c r="P24" i="124"/>
  <c r="Q24" i="124" s="1"/>
  <c r="O24" i="124"/>
  <c r="J24" i="124"/>
  <c r="E24" i="124"/>
  <c r="P15" i="124" s="1"/>
  <c r="Q15" i="124" s="1"/>
  <c r="M15" i="124" s="1"/>
  <c r="P23" i="124"/>
  <c r="Q23" i="124" s="1"/>
  <c r="M23" i="124" s="1"/>
  <c r="O23" i="124"/>
  <c r="Q22" i="124"/>
  <c r="P22" i="124"/>
  <c r="O22" i="124"/>
  <c r="J22" i="124"/>
  <c r="E22" i="124"/>
  <c r="Q21" i="124"/>
  <c r="M21" i="124" s="1"/>
  <c r="P21" i="124"/>
  <c r="O21" i="124"/>
  <c r="E21" i="124"/>
  <c r="O12" i="124" s="1"/>
  <c r="P20" i="124"/>
  <c r="Q20" i="124" s="1"/>
  <c r="O20" i="124"/>
  <c r="J20" i="124"/>
  <c r="E20" i="124"/>
  <c r="E19" i="124"/>
  <c r="P10" i="124" s="1"/>
  <c r="Q10" i="124" s="1"/>
  <c r="P18" i="124"/>
  <c r="Q18" i="124" s="1"/>
  <c r="O18" i="124"/>
  <c r="J18" i="124"/>
  <c r="E18" i="124"/>
  <c r="P17" i="124"/>
  <c r="Q17" i="124" s="1"/>
  <c r="O17" i="124"/>
  <c r="Q16" i="124"/>
  <c r="P16" i="124"/>
  <c r="O16" i="124"/>
  <c r="Q14" i="124"/>
  <c r="P14" i="124"/>
  <c r="O14" i="124"/>
  <c r="M14" i="124"/>
  <c r="P13" i="124"/>
  <c r="Q13" i="124" s="1"/>
  <c r="M13" i="124" s="1"/>
  <c r="O13" i="124"/>
  <c r="P11" i="124"/>
  <c r="Q11" i="124" s="1"/>
  <c r="M11" i="124" s="1"/>
  <c r="O11" i="124"/>
  <c r="O10" i="124"/>
  <c r="H57" i="123"/>
  <c r="H56" i="123"/>
  <c r="H55" i="123"/>
  <c r="H54" i="123"/>
  <c r="H53" i="123"/>
  <c r="H50" i="123"/>
  <c r="P30" i="123"/>
  <c r="Q30" i="123" s="1"/>
  <c r="O30" i="123"/>
  <c r="P29" i="123"/>
  <c r="Q29" i="123" s="1"/>
  <c r="M29" i="123" s="1"/>
  <c r="O29" i="123"/>
  <c r="P28" i="123"/>
  <c r="Q28" i="123" s="1"/>
  <c r="O28" i="123"/>
  <c r="J28" i="123"/>
  <c r="E28" i="123"/>
  <c r="P19" i="123" s="1"/>
  <c r="Q19" i="123" s="1"/>
  <c r="M19" i="123" s="1"/>
  <c r="Q27" i="123"/>
  <c r="M27" i="123" s="1"/>
  <c r="P27" i="123"/>
  <c r="O27" i="123"/>
  <c r="D27" i="123"/>
  <c r="P26" i="123"/>
  <c r="Q26" i="123" s="1"/>
  <c r="O26" i="123"/>
  <c r="J26" i="123"/>
  <c r="D26" i="123"/>
  <c r="Q25" i="123"/>
  <c r="M25" i="123" s="1"/>
  <c r="P25" i="123"/>
  <c r="O25" i="123"/>
  <c r="D25" i="123"/>
  <c r="P24" i="123"/>
  <c r="Q24" i="123" s="1"/>
  <c r="O24" i="123"/>
  <c r="J24" i="123"/>
  <c r="E24" i="123"/>
  <c r="P15" i="123" s="1"/>
  <c r="Q15" i="123" s="1"/>
  <c r="M15" i="123" s="1"/>
  <c r="P23" i="123"/>
  <c r="Q23" i="123" s="1"/>
  <c r="M23" i="123" s="1"/>
  <c r="O23" i="123"/>
  <c r="P22" i="123"/>
  <c r="Q22" i="123" s="1"/>
  <c r="O22" i="123"/>
  <c r="J22" i="123"/>
  <c r="E22" i="123"/>
  <c r="P13" i="123" s="1"/>
  <c r="Q13" i="123" s="1"/>
  <c r="M13" i="123" s="1"/>
  <c r="Q21" i="123"/>
  <c r="M21" i="123" s="1"/>
  <c r="P21" i="123"/>
  <c r="O21" i="123"/>
  <c r="E21" i="123"/>
  <c r="P12" i="123" s="1"/>
  <c r="Q12" i="123" s="1"/>
  <c r="M12" i="123" s="1"/>
  <c r="P20" i="123"/>
  <c r="Q20" i="123" s="1"/>
  <c r="O20" i="123"/>
  <c r="J20" i="123"/>
  <c r="E20" i="123"/>
  <c r="O19" i="123"/>
  <c r="E19" i="123"/>
  <c r="P10" i="123" s="1"/>
  <c r="Q10" i="123" s="1"/>
  <c r="P18" i="123"/>
  <c r="Q18" i="123" s="1"/>
  <c r="O18" i="123"/>
  <c r="J18" i="123"/>
  <c r="E18" i="123"/>
  <c r="P17" i="123"/>
  <c r="Q17" i="123" s="1"/>
  <c r="O17" i="123"/>
  <c r="Q16" i="123"/>
  <c r="P16" i="123"/>
  <c r="O16" i="123"/>
  <c r="Q14" i="123"/>
  <c r="P14" i="123"/>
  <c r="O14" i="123"/>
  <c r="M14" i="123"/>
  <c r="O12" i="123"/>
  <c r="P11" i="123"/>
  <c r="Q11" i="123" s="1"/>
  <c r="M11" i="123" s="1"/>
  <c r="O11" i="123"/>
  <c r="H57" i="122"/>
  <c r="H56" i="122"/>
  <c r="H55" i="122"/>
  <c r="H54" i="122"/>
  <c r="H53" i="122"/>
  <c r="H50" i="122"/>
  <c r="P30" i="122"/>
  <c r="Q30" i="122" s="1"/>
  <c r="O30" i="122"/>
  <c r="P29" i="122"/>
  <c r="Q29" i="122" s="1"/>
  <c r="M29" i="122" s="1"/>
  <c r="O29" i="122"/>
  <c r="P28" i="122"/>
  <c r="Q28" i="122" s="1"/>
  <c r="O28" i="122"/>
  <c r="J28" i="122"/>
  <c r="E28" i="122"/>
  <c r="P19" i="122" s="1"/>
  <c r="Q19" i="122" s="1"/>
  <c r="M19" i="122" s="1"/>
  <c r="Q27" i="122"/>
  <c r="M27" i="122" s="1"/>
  <c r="P27" i="122"/>
  <c r="O27" i="122"/>
  <c r="D27" i="122"/>
  <c r="P26" i="122"/>
  <c r="Q26" i="122" s="1"/>
  <c r="O26" i="122"/>
  <c r="J26" i="122"/>
  <c r="D26" i="122"/>
  <c r="P25" i="122"/>
  <c r="Q25" i="122" s="1"/>
  <c r="M25" i="122" s="1"/>
  <c r="O25" i="122"/>
  <c r="D25" i="122"/>
  <c r="Q24" i="122"/>
  <c r="P24" i="122"/>
  <c r="O24" i="122"/>
  <c r="J24" i="122"/>
  <c r="E24" i="122"/>
  <c r="O15" i="122" s="1"/>
  <c r="P23" i="122"/>
  <c r="Q23" i="122" s="1"/>
  <c r="M23" i="122" s="1"/>
  <c r="O23" i="122"/>
  <c r="Q22" i="122"/>
  <c r="P22" i="122"/>
  <c r="O22" i="122"/>
  <c r="J22" i="122"/>
  <c r="E22" i="122"/>
  <c r="Q21" i="122"/>
  <c r="M21" i="122" s="1"/>
  <c r="P21" i="122"/>
  <c r="O21" i="122"/>
  <c r="E21" i="122"/>
  <c r="O12" i="122" s="1"/>
  <c r="Q20" i="122"/>
  <c r="P20" i="122"/>
  <c r="O20" i="122"/>
  <c r="J20" i="122"/>
  <c r="E20" i="122"/>
  <c r="O19" i="122"/>
  <c r="E19" i="122"/>
  <c r="P10" i="122" s="1"/>
  <c r="Q10" i="122" s="1"/>
  <c r="Q18" i="122"/>
  <c r="P18" i="122"/>
  <c r="O18" i="122"/>
  <c r="J18" i="122"/>
  <c r="E18" i="122"/>
  <c r="P17" i="122"/>
  <c r="Q17" i="122" s="1"/>
  <c r="O17" i="122"/>
  <c r="Q16" i="122"/>
  <c r="P16" i="122"/>
  <c r="O16" i="122"/>
  <c r="Q14" i="122"/>
  <c r="P14" i="122"/>
  <c r="O14" i="122"/>
  <c r="M14" i="122"/>
  <c r="P13" i="122"/>
  <c r="Q13" i="122" s="1"/>
  <c r="M13" i="122" s="1"/>
  <c r="O13" i="122"/>
  <c r="P11" i="122"/>
  <c r="Q11" i="122" s="1"/>
  <c r="M11" i="122" s="1"/>
  <c r="O11" i="122"/>
  <c r="O10" i="122"/>
  <c r="H57" i="121"/>
  <c r="H56" i="121"/>
  <c r="H55" i="121"/>
  <c r="H54" i="121"/>
  <c r="H53" i="121"/>
  <c r="H50" i="121"/>
  <c r="P30" i="121"/>
  <c r="Q30" i="121" s="1"/>
  <c r="O30" i="121"/>
  <c r="Q29" i="121"/>
  <c r="P29" i="121"/>
  <c r="O29" i="121"/>
  <c r="M29" i="121"/>
  <c r="P28" i="121"/>
  <c r="Q28" i="121" s="1"/>
  <c r="O28" i="121"/>
  <c r="J28" i="121"/>
  <c r="E28" i="121"/>
  <c r="P19" i="121" s="1"/>
  <c r="Q19" i="121" s="1"/>
  <c r="M19" i="121" s="1"/>
  <c r="Q27" i="121"/>
  <c r="M27" i="121" s="1"/>
  <c r="P27" i="121"/>
  <c r="O27" i="121"/>
  <c r="D27" i="121"/>
  <c r="P26" i="121"/>
  <c r="Q26" i="121" s="1"/>
  <c r="O26" i="121"/>
  <c r="J26" i="121"/>
  <c r="D26" i="121"/>
  <c r="P25" i="121"/>
  <c r="Q25" i="121" s="1"/>
  <c r="M25" i="121" s="1"/>
  <c r="O25" i="121"/>
  <c r="D25" i="121"/>
  <c r="P24" i="121"/>
  <c r="Q24" i="121" s="1"/>
  <c r="O24" i="121"/>
  <c r="J24" i="121"/>
  <c r="E24" i="121"/>
  <c r="P15" i="121" s="1"/>
  <c r="Q15" i="121" s="1"/>
  <c r="M15" i="121" s="1"/>
  <c r="P23" i="121"/>
  <c r="Q23" i="121" s="1"/>
  <c r="M23" i="121" s="1"/>
  <c r="O23" i="121"/>
  <c r="Q22" i="121"/>
  <c r="P22" i="121"/>
  <c r="O22" i="121"/>
  <c r="J22" i="121"/>
  <c r="E22" i="121"/>
  <c r="Q21" i="121"/>
  <c r="M21" i="121" s="1"/>
  <c r="P21" i="121"/>
  <c r="O21" i="121"/>
  <c r="E21" i="121"/>
  <c r="P12" i="121" s="1"/>
  <c r="Q12" i="121" s="1"/>
  <c r="M12" i="121" s="1"/>
  <c r="P20" i="121"/>
  <c r="Q20" i="121" s="1"/>
  <c r="O20" i="121"/>
  <c r="J20" i="121"/>
  <c r="E20" i="121"/>
  <c r="P11" i="121" s="1"/>
  <c r="Q11" i="121" s="1"/>
  <c r="M11" i="121" s="1"/>
  <c r="O19" i="121"/>
  <c r="E19" i="121"/>
  <c r="P10" i="121" s="1"/>
  <c r="Q10" i="121" s="1"/>
  <c r="Q18" i="121"/>
  <c r="P18" i="121"/>
  <c r="O18" i="121"/>
  <c r="J18" i="121"/>
  <c r="E18" i="121"/>
  <c r="P17" i="121"/>
  <c r="Q17" i="121" s="1"/>
  <c r="O17" i="121"/>
  <c r="Q16" i="121"/>
  <c r="P16" i="121"/>
  <c r="O16" i="121"/>
  <c r="O15" i="121"/>
  <c r="Q14" i="121"/>
  <c r="P14" i="121"/>
  <c r="O14" i="121"/>
  <c r="M14" i="121"/>
  <c r="P13" i="121"/>
  <c r="Q13" i="121" s="1"/>
  <c r="M13" i="121" s="1"/>
  <c r="O13" i="121"/>
  <c r="O12" i="121"/>
  <c r="O11" i="121"/>
  <c r="H57" i="120"/>
  <c r="H56" i="120"/>
  <c r="H55" i="120"/>
  <c r="H54" i="120"/>
  <c r="H53" i="120"/>
  <c r="H50" i="120"/>
  <c r="P30" i="120"/>
  <c r="Q30" i="120" s="1"/>
  <c r="O30" i="120"/>
  <c r="Q29" i="120"/>
  <c r="M29" i="120" s="1"/>
  <c r="P29" i="120"/>
  <c r="O29" i="120"/>
  <c r="P28" i="120"/>
  <c r="Q28" i="120" s="1"/>
  <c r="O28" i="120"/>
  <c r="J28" i="120"/>
  <c r="E28" i="120"/>
  <c r="Q27" i="120"/>
  <c r="M27" i="120" s="1"/>
  <c r="P27" i="120"/>
  <c r="O27" i="120"/>
  <c r="D27" i="120"/>
  <c r="P26" i="120"/>
  <c r="Q26" i="120" s="1"/>
  <c r="O26" i="120"/>
  <c r="J26" i="120"/>
  <c r="D26" i="120"/>
  <c r="P25" i="120"/>
  <c r="Q25" i="120" s="1"/>
  <c r="M25" i="120" s="1"/>
  <c r="O25" i="120"/>
  <c r="D25" i="120"/>
  <c r="Q24" i="120"/>
  <c r="P24" i="120"/>
  <c r="O24" i="120"/>
  <c r="J24" i="120"/>
  <c r="E24" i="120"/>
  <c r="P15" i="120" s="1"/>
  <c r="Q15" i="120" s="1"/>
  <c r="M15" i="120" s="1"/>
  <c r="P23" i="120"/>
  <c r="Q23" i="120" s="1"/>
  <c r="M23" i="120" s="1"/>
  <c r="O23" i="120"/>
  <c r="P22" i="120"/>
  <c r="Q22" i="120" s="1"/>
  <c r="O22" i="120"/>
  <c r="J22" i="120"/>
  <c r="E22" i="120"/>
  <c r="Q21" i="120"/>
  <c r="M21" i="120" s="1"/>
  <c r="P21" i="120"/>
  <c r="O21" i="120"/>
  <c r="E21" i="120"/>
  <c r="O12" i="120" s="1"/>
  <c r="P20" i="120"/>
  <c r="Q20" i="120" s="1"/>
  <c r="O20" i="120"/>
  <c r="J20" i="120"/>
  <c r="E20" i="120"/>
  <c r="P19" i="120"/>
  <c r="Q19" i="120" s="1"/>
  <c r="M19" i="120" s="1"/>
  <c r="O19" i="120"/>
  <c r="E19" i="120"/>
  <c r="P10" i="120" s="1"/>
  <c r="Q10" i="120" s="1"/>
  <c r="Q18" i="120"/>
  <c r="P18" i="120"/>
  <c r="O18" i="120"/>
  <c r="J18" i="120"/>
  <c r="E18" i="120"/>
  <c r="P17" i="120"/>
  <c r="Q17" i="120" s="1"/>
  <c r="O17" i="120"/>
  <c r="Q16" i="120"/>
  <c r="P16" i="120"/>
  <c r="O16" i="120"/>
  <c r="Q14" i="120"/>
  <c r="P14" i="120"/>
  <c r="O14" i="120"/>
  <c r="M14" i="120"/>
  <c r="P13" i="120"/>
  <c r="Q13" i="120" s="1"/>
  <c r="M13" i="120" s="1"/>
  <c r="O13" i="120"/>
  <c r="P11" i="120"/>
  <c r="Q11" i="120" s="1"/>
  <c r="M11" i="120" s="1"/>
  <c r="O11" i="120"/>
  <c r="O10" i="120"/>
  <c r="H57" i="119"/>
  <c r="H56" i="119"/>
  <c r="H55" i="119"/>
  <c r="H54" i="119"/>
  <c r="H53" i="119"/>
  <c r="H50" i="119"/>
  <c r="P30" i="119"/>
  <c r="Q30" i="119" s="1"/>
  <c r="O30" i="119"/>
  <c r="P29" i="119"/>
  <c r="Q29" i="119" s="1"/>
  <c r="M29" i="119" s="1"/>
  <c r="O29" i="119"/>
  <c r="P28" i="119"/>
  <c r="Q28" i="119" s="1"/>
  <c r="O28" i="119"/>
  <c r="J28" i="119"/>
  <c r="E28" i="119"/>
  <c r="P19" i="119" s="1"/>
  <c r="Q19" i="119" s="1"/>
  <c r="M19" i="119" s="1"/>
  <c r="Q27" i="119"/>
  <c r="M27" i="119" s="1"/>
  <c r="P27" i="119"/>
  <c r="O27" i="119"/>
  <c r="D27" i="119"/>
  <c r="P26" i="119"/>
  <c r="Q26" i="119" s="1"/>
  <c r="O26" i="119"/>
  <c r="J26" i="119"/>
  <c r="D26" i="119"/>
  <c r="P25" i="119"/>
  <c r="Q25" i="119" s="1"/>
  <c r="M25" i="119" s="1"/>
  <c r="O25" i="119"/>
  <c r="D25" i="119"/>
  <c r="Q24" i="119"/>
  <c r="P24" i="119"/>
  <c r="O24" i="119"/>
  <c r="J24" i="119"/>
  <c r="E24" i="119"/>
  <c r="P15" i="119" s="1"/>
  <c r="Q15" i="119" s="1"/>
  <c r="M15" i="119" s="1"/>
  <c r="P23" i="119"/>
  <c r="Q23" i="119" s="1"/>
  <c r="M23" i="119" s="1"/>
  <c r="O23" i="119"/>
  <c r="P22" i="119"/>
  <c r="Q22" i="119" s="1"/>
  <c r="O22" i="119"/>
  <c r="J22" i="119"/>
  <c r="E22" i="119"/>
  <c r="P13" i="119" s="1"/>
  <c r="Q13" i="119" s="1"/>
  <c r="M13" i="119" s="1"/>
  <c r="Q21" i="119"/>
  <c r="M21" i="119" s="1"/>
  <c r="P21" i="119"/>
  <c r="O21" i="119"/>
  <c r="E21" i="119"/>
  <c r="P12" i="119" s="1"/>
  <c r="Q12" i="119" s="1"/>
  <c r="M12" i="119" s="1"/>
  <c r="P20" i="119"/>
  <c r="Q20" i="119" s="1"/>
  <c r="O20" i="119"/>
  <c r="J20" i="119"/>
  <c r="E20" i="119"/>
  <c r="O19" i="119"/>
  <c r="E19" i="119"/>
  <c r="P10" i="119" s="1"/>
  <c r="Q10" i="119" s="1"/>
  <c r="Q18" i="119"/>
  <c r="P18" i="119"/>
  <c r="O18" i="119"/>
  <c r="J18" i="119"/>
  <c r="E18" i="119"/>
  <c r="P17" i="119"/>
  <c r="Q17" i="119" s="1"/>
  <c r="O17" i="119"/>
  <c r="Q16" i="119"/>
  <c r="P16" i="119"/>
  <c r="O16" i="119"/>
  <c r="O15" i="119"/>
  <c r="Q14" i="119"/>
  <c r="P14" i="119"/>
  <c r="O14" i="119"/>
  <c r="M14" i="119"/>
  <c r="P11" i="119"/>
  <c r="Q11" i="119" s="1"/>
  <c r="M11" i="119" s="1"/>
  <c r="O11" i="119"/>
  <c r="H57" i="118"/>
  <c r="H56" i="118"/>
  <c r="H55" i="118"/>
  <c r="H54" i="118"/>
  <c r="H53" i="118"/>
  <c r="H50" i="118"/>
  <c r="P30" i="118"/>
  <c r="Q30" i="118" s="1"/>
  <c r="O30" i="118"/>
  <c r="P28" i="118"/>
  <c r="Q28" i="118" s="1"/>
  <c r="O28" i="118"/>
  <c r="J28" i="118"/>
  <c r="E28" i="118"/>
  <c r="P27" i="118"/>
  <c r="Q27" i="118" s="1"/>
  <c r="M27" i="118" s="1"/>
  <c r="O27" i="118"/>
  <c r="P29" i="118"/>
  <c r="Q29" i="118" s="1"/>
  <c r="M29" i="118" s="1"/>
  <c r="D27" i="118"/>
  <c r="P26" i="118"/>
  <c r="Q26" i="118" s="1"/>
  <c r="O26" i="118"/>
  <c r="J26" i="118"/>
  <c r="D26" i="118"/>
  <c r="Q25" i="118"/>
  <c r="P25" i="118"/>
  <c r="O25" i="118"/>
  <c r="M25" i="118"/>
  <c r="D25" i="118"/>
  <c r="P24" i="118"/>
  <c r="Q24" i="118" s="1"/>
  <c r="O24" i="118"/>
  <c r="J24" i="118"/>
  <c r="E24" i="118"/>
  <c r="P15" i="118" s="1"/>
  <c r="Q15" i="118" s="1"/>
  <c r="M15" i="118" s="1"/>
  <c r="Q23" i="118"/>
  <c r="P23" i="118"/>
  <c r="O23" i="118"/>
  <c r="M23" i="118"/>
  <c r="P22" i="118"/>
  <c r="Q22" i="118" s="1"/>
  <c r="O22" i="118"/>
  <c r="J22" i="118"/>
  <c r="E22" i="118"/>
  <c r="P21" i="118"/>
  <c r="Q21" i="118" s="1"/>
  <c r="M21" i="118" s="1"/>
  <c r="O21" i="118"/>
  <c r="E21" i="118"/>
  <c r="P20" i="118"/>
  <c r="Q20" i="118" s="1"/>
  <c r="O20" i="118"/>
  <c r="J20" i="118"/>
  <c r="E20" i="118"/>
  <c r="Q19" i="118"/>
  <c r="M19" i="118" s="1"/>
  <c r="P19" i="118"/>
  <c r="O19" i="118"/>
  <c r="E19" i="118"/>
  <c r="P18" i="118"/>
  <c r="Q18" i="118" s="1"/>
  <c r="O18" i="118"/>
  <c r="J18" i="118"/>
  <c r="E18" i="118"/>
  <c r="Q17" i="118"/>
  <c r="P17" i="118"/>
  <c r="O17" i="118"/>
  <c r="Q16" i="118"/>
  <c r="P16" i="118"/>
  <c r="O16" i="118"/>
  <c r="O15" i="118"/>
  <c r="Q14" i="118"/>
  <c r="P14" i="118"/>
  <c r="O14" i="118"/>
  <c r="M14" i="118"/>
  <c r="P13" i="118"/>
  <c r="Q13" i="118" s="1"/>
  <c r="M13" i="118" s="1"/>
  <c r="O13" i="118"/>
  <c r="Q12" i="118"/>
  <c r="P12" i="118"/>
  <c r="O12" i="118"/>
  <c r="M12" i="118"/>
  <c r="P11" i="118"/>
  <c r="Q11" i="118" s="1"/>
  <c r="O11" i="118"/>
  <c r="Q10" i="118"/>
  <c r="P10" i="118"/>
  <c r="O10" i="118"/>
  <c r="M10" i="118"/>
  <c r="H57" i="117"/>
  <c r="H56" i="117"/>
  <c r="H55" i="117"/>
  <c r="H54" i="117"/>
  <c r="H53" i="117"/>
  <c r="H50" i="117"/>
  <c r="P30" i="117"/>
  <c r="Q30" i="117" s="1"/>
  <c r="O30" i="117"/>
  <c r="P28" i="117"/>
  <c r="Q28" i="117" s="1"/>
  <c r="O28" i="117"/>
  <c r="J28" i="117"/>
  <c r="E28" i="117"/>
  <c r="O19" i="117" s="1"/>
  <c r="Q27" i="117"/>
  <c r="P27" i="117"/>
  <c r="O27" i="117"/>
  <c r="M27" i="117"/>
  <c r="K27" i="117"/>
  <c r="P29" i="117" s="1"/>
  <c r="Q29" i="117" s="1"/>
  <c r="M29" i="117" s="1"/>
  <c r="D27" i="117"/>
  <c r="P26" i="117"/>
  <c r="Q26" i="117" s="1"/>
  <c r="O26" i="117"/>
  <c r="J26" i="117"/>
  <c r="D26" i="117"/>
  <c r="Q25" i="117"/>
  <c r="P25" i="117"/>
  <c r="O25" i="117"/>
  <c r="M25" i="117"/>
  <c r="D25" i="117"/>
  <c r="P24" i="117"/>
  <c r="Q24" i="117" s="1"/>
  <c r="O24" i="117"/>
  <c r="J24" i="117"/>
  <c r="E24" i="117"/>
  <c r="P15" i="117" s="1"/>
  <c r="Q15" i="117" s="1"/>
  <c r="M15" i="117" s="1"/>
  <c r="Q23" i="117"/>
  <c r="M23" i="117" s="1"/>
  <c r="P23" i="117"/>
  <c r="O23" i="117"/>
  <c r="P22" i="117"/>
  <c r="Q22" i="117" s="1"/>
  <c r="O22" i="117"/>
  <c r="J22" i="117"/>
  <c r="E22" i="117"/>
  <c r="P21" i="117"/>
  <c r="Q21" i="117" s="1"/>
  <c r="M21" i="117" s="1"/>
  <c r="O21" i="117"/>
  <c r="E21" i="117"/>
  <c r="O12" i="117" s="1"/>
  <c r="P20" i="117"/>
  <c r="Q20" i="117" s="1"/>
  <c r="O20" i="117"/>
  <c r="J20" i="117"/>
  <c r="E20" i="117"/>
  <c r="E19" i="117"/>
  <c r="P18" i="117"/>
  <c r="Q18" i="117" s="1"/>
  <c r="O18" i="117"/>
  <c r="J18" i="117"/>
  <c r="E18" i="117"/>
  <c r="Q17" i="117"/>
  <c r="P17" i="117"/>
  <c r="O17" i="117"/>
  <c r="P16" i="117"/>
  <c r="Q16" i="117" s="1"/>
  <c r="O16" i="117"/>
  <c r="P14" i="117"/>
  <c r="Q14" i="117" s="1"/>
  <c r="M14" i="117" s="1"/>
  <c r="O14" i="117"/>
  <c r="Q13" i="117"/>
  <c r="M13" i="117" s="1"/>
  <c r="P13" i="117"/>
  <c r="O13" i="117"/>
  <c r="Q11" i="117"/>
  <c r="M11" i="117" s="1"/>
  <c r="P11" i="117"/>
  <c r="O11" i="117"/>
  <c r="P10" i="117"/>
  <c r="Q10" i="117" s="1"/>
  <c r="M10" i="117" s="1"/>
  <c r="O10" i="117"/>
  <c r="H57" i="116"/>
  <c r="H56" i="116"/>
  <c r="H55" i="116"/>
  <c r="H54" i="116"/>
  <c r="H53" i="116"/>
  <c r="H50" i="116"/>
  <c r="P30" i="116"/>
  <c r="Q30" i="116" s="1"/>
  <c r="M30" i="116" s="1"/>
  <c r="O30" i="116"/>
  <c r="P28" i="116"/>
  <c r="Q28" i="116" s="1"/>
  <c r="O28" i="116"/>
  <c r="J28" i="116"/>
  <c r="E28" i="116"/>
  <c r="O19" i="116" s="1"/>
  <c r="P27" i="116"/>
  <c r="Q27" i="116" s="1"/>
  <c r="M27" i="116" s="1"/>
  <c r="O27" i="116"/>
  <c r="K27" i="116"/>
  <c r="P29" i="116" s="1"/>
  <c r="Q29" i="116" s="1"/>
  <c r="M29" i="116" s="1"/>
  <c r="D27" i="116"/>
  <c r="P26" i="116"/>
  <c r="Q26" i="116" s="1"/>
  <c r="O26" i="116"/>
  <c r="J26" i="116"/>
  <c r="D26" i="116"/>
  <c r="Q25" i="116"/>
  <c r="M25" i="116" s="1"/>
  <c r="P25" i="116"/>
  <c r="O25" i="116"/>
  <c r="D25" i="116"/>
  <c r="P24" i="116"/>
  <c r="Q24" i="116" s="1"/>
  <c r="O24" i="116"/>
  <c r="J24" i="116"/>
  <c r="E24" i="116"/>
  <c r="P15" i="116" s="1"/>
  <c r="Q15" i="116" s="1"/>
  <c r="M15" i="116" s="1"/>
  <c r="Q23" i="116"/>
  <c r="M23" i="116" s="1"/>
  <c r="P23" i="116"/>
  <c r="O23" i="116"/>
  <c r="P22" i="116"/>
  <c r="Q22" i="116" s="1"/>
  <c r="O22" i="116"/>
  <c r="J22" i="116"/>
  <c r="E22" i="116"/>
  <c r="P21" i="116"/>
  <c r="Q21" i="116" s="1"/>
  <c r="M21" i="116" s="1"/>
  <c r="O21" i="116"/>
  <c r="E21" i="116"/>
  <c r="P20" i="116"/>
  <c r="Q20" i="116" s="1"/>
  <c r="O20" i="116"/>
  <c r="J20" i="116"/>
  <c r="E20" i="116"/>
  <c r="P11" i="116" s="1"/>
  <c r="Q11" i="116" s="1"/>
  <c r="M11" i="116" s="1"/>
  <c r="E19" i="116"/>
  <c r="P18" i="116"/>
  <c r="Q18" i="116" s="1"/>
  <c r="O18" i="116"/>
  <c r="J18" i="116"/>
  <c r="E18" i="116"/>
  <c r="Q17" i="116"/>
  <c r="M17" i="116" s="1"/>
  <c r="P17" i="116"/>
  <c r="O17" i="116"/>
  <c r="P16" i="116"/>
  <c r="Q16" i="116" s="1"/>
  <c r="O16" i="116"/>
  <c r="P14" i="116"/>
  <c r="Q14" i="116" s="1"/>
  <c r="M14" i="116" s="1"/>
  <c r="O14" i="116"/>
  <c r="Q13" i="116"/>
  <c r="M13" i="116" s="1"/>
  <c r="P13" i="116"/>
  <c r="O13" i="116"/>
  <c r="P12" i="116"/>
  <c r="Q12" i="116" s="1"/>
  <c r="M12" i="116" s="1"/>
  <c r="O12" i="116"/>
  <c r="P10" i="116"/>
  <c r="Q10" i="116" s="1"/>
  <c r="M10" i="116" s="1"/>
  <c r="O10" i="116"/>
  <c r="H57" i="115"/>
  <c r="H56" i="115"/>
  <c r="H55" i="115"/>
  <c r="H54" i="115"/>
  <c r="H53" i="115"/>
  <c r="H50" i="115"/>
  <c r="P30" i="115"/>
  <c r="Q30" i="115" s="1"/>
  <c r="M30" i="115" s="1"/>
  <c r="O30" i="115"/>
  <c r="P28" i="115"/>
  <c r="Q28" i="115" s="1"/>
  <c r="O28" i="115"/>
  <c r="J28" i="115"/>
  <c r="E28" i="115"/>
  <c r="O19" i="115" s="1"/>
  <c r="Q27" i="115"/>
  <c r="P27" i="115"/>
  <c r="O27" i="115"/>
  <c r="M27" i="115"/>
  <c r="K27" i="115"/>
  <c r="P29" i="115" s="1"/>
  <c r="Q29" i="115" s="1"/>
  <c r="M29" i="115" s="1"/>
  <c r="D27" i="115"/>
  <c r="P26" i="115"/>
  <c r="Q26" i="115" s="1"/>
  <c r="O26" i="115"/>
  <c r="J26" i="115"/>
  <c r="D26" i="115"/>
  <c r="P25" i="115"/>
  <c r="Q25" i="115" s="1"/>
  <c r="M25" i="115" s="1"/>
  <c r="O25" i="115"/>
  <c r="D25" i="115"/>
  <c r="Q24" i="115"/>
  <c r="P24" i="115"/>
  <c r="O24" i="115"/>
  <c r="J24" i="115"/>
  <c r="E24" i="115"/>
  <c r="Q23" i="115"/>
  <c r="M23" i="115" s="1"/>
  <c r="P23" i="115"/>
  <c r="O23" i="115"/>
  <c r="P22" i="115"/>
  <c r="Q22" i="115" s="1"/>
  <c r="O22" i="115"/>
  <c r="J22" i="115"/>
  <c r="E22" i="115"/>
  <c r="Q21" i="115"/>
  <c r="P21" i="115"/>
  <c r="O21" i="115"/>
  <c r="M21" i="115"/>
  <c r="E21" i="115"/>
  <c r="P12" i="115" s="1"/>
  <c r="Q12" i="115" s="1"/>
  <c r="M12" i="115" s="1"/>
  <c r="P20" i="115"/>
  <c r="Q20" i="115" s="1"/>
  <c r="O20" i="115"/>
  <c r="J20" i="115"/>
  <c r="E20" i="115"/>
  <c r="P11" i="115" s="1"/>
  <c r="Q11" i="115" s="1"/>
  <c r="M11" i="115" s="1"/>
  <c r="P19" i="115"/>
  <c r="Q19" i="115" s="1"/>
  <c r="M19" i="115" s="1"/>
  <c r="E19" i="115"/>
  <c r="Q18" i="115"/>
  <c r="P18" i="115"/>
  <c r="O18" i="115"/>
  <c r="J18" i="115"/>
  <c r="E18" i="115"/>
  <c r="P17" i="115"/>
  <c r="Q17" i="115" s="1"/>
  <c r="O17" i="115"/>
  <c r="P16" i="115"/>
  <c r="Q16" i="115" s="1"/>
  <c r="O16" i="115"/>
  <c r="Q15" i="115"/>
  <c r="M15" i="115" s="1"/>
  <c r="P15" i="115"/>
  <c r="O15" i="115"/>
  <c r="P14" i="115"/>
  <c r="Q14" i="115" s="1"/>
  <c r="M14" i="115" s="1"/>
  <c r="O14" i="115"/>
  <c r="Q13" i="115"/>
  <c r="M13" i="115" s="1"/>
  <c r="P13" i="115"/>
  <c r="O13" i="115"/>
  <c r="O12" i="115"/>
  <c r="P10" i="115"/>
  <c r="Q10" i="115" s="1"/>
  <c r="O10" i="115"/>
  <c r="H57" i="114"/>
  <c r="H56" i="114"/>
  <c r="H55" i="114"/>
  <c r="H54" i="114"/>
  <c r="H53" i="114"/>
  <c r="H50" i="114"/>
  <c r="P30" i="114"/>
  <c r="Q30" i="114" s="1"/>
  <c r="M30" i="114" s="1"/>
  <c r="O30" i="114"/>
  <c r="P28" i="114"/>
  <c r="Q28" i="114" s="1"/>
  <c r="O28" i="114"/>
  <c r="J28" i="114"/>
  <c r="E28" i="114"/>
  <c r="P19" i="114" s="1"/>
  <c r="Q19" i="114" s="1"/>
  <c r="M19" i="114" s="1"/>
  <c r="P27" i="114"/>
  <c r="Q27" i="114" s="1"/>
  <c r="M27" i="114" s="1"/>
  <c r="O27" i="114"/>
  <c r="K27" i="114"/>
  <c r="O29" i="114" s="1"/>
  <c r="D27" i="114"/>
  <c r="P26" i="114"/>
  <c r="Q26" i="114" s="1"/>
  <c r="O26" i="114"/>
  <c r="J26" i="114"/>
  <c r="D26" i="114"/>
  <c r="P25" i="114"/>
  <c r="Q25" i="114" s="1"/>
  <c r="M25" i="114" s="1"/>
  <c r="O25" i="114"/>
  <c r="D25" i="114"/>
  <c r="P24" i="114"/>
  <c r="Q24" i="114" s="1"/>
  <c r="O24" i="114"/>
  <c r="J24" i="114"/>
  <c r="E24" i="114"/>
  <c r="O15" i="114" s="1"/>
  <c r="P23" i="114"/>
  <c r="Q23" i="114" s="1"/>
  <c r="M23" i="114" s="1"/>
  <c r="O23" i="114"/>
  <c r="P22" i="114"/>
  <c r="Q22" i="114" s="1"/>
  <c r="O22" i="114"/>
  <c r="J22" i="114"/>
  <c r="E22" i="114"/>
  <c r="O13" i="114" s="1"/>
  <c r="P21" i="114"/>
  <c r="Q21" i="114" s="1"/>
  <c r="M21" i="114" s="1"/>
  <c r="O21" i="114"/>
  <c r="E21" i="114"/>
  <c r="O12" i="114" s="1"/>
  <c r="P20" i="114"/>
  <c r="Q20" i="114" s="1"/>
  <c r="O20" i="114"/>
  <c r="J20" i="114"/>
  <c r="E20" i="114"/>
  <c r="O11" i="114" s="1"/>
  <c r="E19" i="114"/>
  <c r="P10" i="114" s="1"/>
  <c r="Q10" i="114" s="1"/>
  <c r="M10" i="114" s="1"/>
  <c r="P18" i="114"/>
  <c r="Q18" i="114" s="1"/>
  <c r="O18" i="114"/>
  <c r="J18" i="114"/>
  <c r="E18" i="114"/>
  <c r="P17" i="114"/>
  <c r="Q17" i="114" s="1"/>
  <c r="O17" i="114"/>
  <c r="P16" i="114"/>
  <c r="Q16" i="114" s="1"/>
  <c r="O16" i="114"/>
  <c r="P14" i="114"/>
  <c r="Q14" i="114" s="1"/>
  <c r="M14" i="114" s="1"/>
  <c r="O14" i="114"/>
  <c r="P11" i="114"/>
  <c r="Q11" i="114" s="1"/>
  <c r="M11" i="114" s="1"/>
  <c r="N69" i="132" l="1"/>
  <c r="N69" i="131"/>
  <c r="N69" i="129"/>
  <c r="M22" i="127"/>
  <c r="M16" i="127"/>
  <c r="M10" i="127"/>
  <c r="M17" i="127"/>
  <c r="M30" i="127"/>
  <c r="M26" i="127"/>
  <c r="M28" i="127"/>
  <c r="M20" i="127"/>
  <c r="M24" i="127"/>
  <c r="M18" i="127"/>
  <c r="O10" i="127"/>
  <c r="O13" i="127"/>
  <c r="O15" i="127"/>
  <c r="M17" i="126"/>
  <c r="M30" i="126"/>
  <c r="M22" i="126"/>
  <c r="M16" i="126"/>
  <c r="M10" i="126"/>
  <c r="O10" i="126"/>
  <c r="O12" i="126"/>
  <c r="P19" i="126"/>
  <c r="Q19" i="126" s="1"/>
  <c r="M19" i="126" s="1"/>
  <c r="P13" i="126"/>
  <c r="Q13" i="126" s="1"/>
  <c r="M13" i="126" s="1"/>
  <c r="M24" i="125"/>
  <c r="M26" i="125"/>
  <c r="M28" i="125"/>
  <c r="M17" i="125"/>
  <c r="M30" i="125"/>
  <c r="M18" i="125"/>
  <c r="M22" i="125"/>
  <c r="M10" i="125"/>
  <c r="M16" i="125"/>
  <c r="O10" i="125"/>
  <c r="O12" i="125"/>
  <c r="O13" i="125"/>
  <c r="O15" i="125"/>
  <c r="M17" i="124"/>
  <c r="M10" i="124"/>
  <c r="M16" i="124"/>
  <c r="M18" i="124"/>
  <c r="P19" i="124"/>
  <c r="Q19" i="124" s="1"/>
  <c r="M19" i="124" s="1"/>
  <c r="P12" i="124"/>
  <c r="Q12" i="124" s="1"/>
  <c r="M12" i="124" s="1"/>
  <c r="O15" i="124"/>
  <c r="M17" i="123"/>
  <c r="M30" i="123"/>
  <c r="M24" i="123"/>
  <c r="M26" i="123"/>
  <c r="M28" i="123"/>
  <c r="M22" i="123"/>
  <c r="M20" i="123"/>
  <c r="M10" i="123"/>
  <c r="M31" i="123" s="1"/>
  <c r="M16" i="123"/>
  <c r="M18" i="123"/>
  <c r="O10" i="123"/>
  <c r="O13" i="123"/>
  <c r="O15" i="123"/>
  <c r="M26" i="122"/>
  <c r="M28" i="122"/>
  <c r="M10" i="122"/>
  <c r="M16" i="122"/>
  <c r="M30" i="122"/>
  <c r="M17" i="122"/>
  <c r="M20" i="122"/>
  <c r="M24" i="122"/>
  <c r="P12" i="122"/>
  <c r="Q12" i="122" s="1"/>
  <c r="M12" i="122" s="1"/>
  <c r="P15" i="122"/>
  <c r="Q15" i="122" s="1"/>
  <c r="M15" i="122" s="1"/>
  <c r="M17" i="121"/>
  <c r="M30" i="121"/>
  <c r="M26" i="121"/>
  <c r="M28" i="121"/>
  <c r="M24" i="121"/>
  <c r="M18" i="121"/>
  <c r="M16" i="121"/>
  <c r="M22" i="121"/>
  <c r="M10" i="121"/>
  <c r="M20" i="121"/>
  <c r="O10" i="121"/>
  <c r="M16" i="120"/>
  <c r="M10" i="120"/>
  <c r="M17" i="120"/>
  <c r="M30" i="120"/>
  <c r="P12" i="120"/>
  <c r="Q12" i="120" s="1"/>
  <c r="M12" i="120" s="1"/>
  <c r="O15" i="120"/>
  <c r="M30" i="119"/>
  <c r="M17" i="119"/>
  <c r="M26" i="119"/>
  <c r="M28" i="119"/>
  <c r="M20" i="119"/>
  <c r="M22" i="119"/>
  <c r="M16" i="119"/>
  <c r="M10" i="119"/>
  <c r="M31" i="119" s="1"/>
  <c r="M24" i="119"/>
  <c r="M18" i="119"/>
  <c r="O10" i="119"/>
  <c r="O12" i="119"/>
  <c r="O13" i="119"/>
  <c r="M30" i="118"/>
  <c r="M16" i="118"/>
  <c r="M17" i="118"/>
  <c r="M20" i="118"/>
  <c r="M11" i="118"/>
  <c r="M18" i="118"/>
  <c r="M31" i="118" s="1"/>
  <c r="M22" i="118"/>
  <c r="M24" i="118"/>
  <c r="M26" i="118"/>
  <c r="M28" i="118"/>
  <c r="O29" i="118"/>
  <c r="M16" i="117"/>
  <c r="M17" i="117"/>
  <c r="M20" i="117"/>
  <c r="P19" i="117"/>
  <c r="Q19" i="117" s="1"/>
  <c r="M19" i="117" s="1"/>
  <c r="P12" i="117"/>
  <c r="Q12" i="117" s="1"/>
  <c r="M12" i="117" s="1"/>
  <c r="O15" i="117"/>
  <c r="O29" i="117"/>
  <c r="M18" i="116"/>
  <c r="M20" i="116"/>
  <c r="M16" i="116"/>
  <c r="M24" i="116"/>
  <c r="M26" i="116"/>
  <c r="M28" i="116"/>
  <c r="P19" i="116"/>
  <c r="Q19" i="116" s="1"/>
  <c r="M19" i="116" s="1"/>
  <c r="O11" i="116"/>
  <c r="O15" i="116"/>
  <c r="O29" i="116"/>
  <c r="M10" i="115"/>
  <c r="M18" i="115"/>
  <c r="M24" i="115"/>
  <c r="M22" i="115"/>
  <c r="M17" i="115"/>
  <c r="M20" i="115"/>
  <c r="M26" i="115"/>
  <c r="M16" i="115"/>
  <c r="M28" i="115"/>
  <c r="O11" i="115"/>
  <c r="O29" i="115"/>
  <c r="O10" i="114"/>
  <c r="P15" i="114"/>
  <c r="Q15" i="114" s="1"/>
  <c r="M15" i="114" s="1"/>
  <c r="P13" i="114"/>
  <c r="Q13" i="114" s="1"/>
  <c r="M13" i="114" s="1"/>
  <c r="P29" i="114"/>
  <c r="Q29" i="114" s="1"/>
  <c r="M29" i="114" s="1"/>
  <c r="M18" i="114"/>
  <c r="M26" i="114"/>
  <c r="M24" i="114"/>
  <c r="O19" i="114"/>
  <c r="P12" i="114"/>
  <c r="Q12" i="114" s="1"/>
  <c r="M12" i="114" s="1"/>
  <c r="M31" i="127" l="1"/>
  <c r="O51" i="127" s="1"/>
  <c r="O47" i="127"/>
  <c r="O46" i="127"/>
  <c r="O44" i="127"/>
  <c r="O43" i="127"/>
  <c r="O42" i="127"/>
  <c r="O41" i="127"/>
  <c r="O40" i="127"/>
  <c r="O39" i="127"/>
  <c r="O38" i="127"/>
  <c r="O37" i="127"/>
  <c r="O36" i="127"/>
  <c r="N49" i="127"/>
  <c r="N48" i="127"/>
  <c r="N47" i="127"/>
  <c r="N46" i="127"/>
  <c r="N45" i="127"/>
  <c r="N44" i="127"/>
  <c r="N43" i="127"/>
  <c r="N42" i="127"/>
  <c r="N41" i="127"/>
  <c r="N40" i="127"/>
  <c r="N39" i="127"/>
  <c r="N38" i="127"/>
  <c r="N37" i="127"/>
  <c r="N36" i="127"/>
  <c r="O65" i="127"/>
  <c r="O61" i="127"/>
  <c r="O60" i="127"/>
  <c r="O59" i="127"/>
  <c r="O58" i="127"/>
  <c r="N65" i="127"/>
  <c r="N61" i="127"/>
  <c r="N60" i="127"/>
  <c r="N59" i="127"/>
  <c r="N58" i="127"/>
  <c r="M18" i="126"/>
  <c r="M26" i="126"/>
  <c r="M24" i="126"/>
  <c r="M28" i="126"/>
  <c r="M20" i="126"/>
  <c r="M31" i="125"/>
  <c r="M26" i="124"/>
  <c r="M30" i="124"/>
  <c r="M22" i="124"/>
  <c r="M28" i="124"/>
  <c r="M24" i="124"/>
  <c r="M20" i="124"/>
  <c r="O51" i="123"/>
  <c r="O50" i="123"/>
  <c r="N51" i="123"/>
  <c r="N50" i="123"/>
  <c r="O49" i="123"/>
  <c r="O48" i="123"/>
  <c r="O47" i="123"/>
  <c r="O46" i="123"/>
  <c r="O45" i="123"/>
  <c r="O44" i="123"/>
  <c r="O43" i="123"/>
  <c r="O42" i="123"/>
  <c r="O41" i="123"/>
  <c r="O40" i="123"/>
  <c r="O39" i="123"/>
  <c r="O38" i="123"/>
  <c r="O37" i="123"/>
  <c r="O36" i="123"/>
  <c r="N49" i="123"/>
  <c r="N48" i="123"/>
  <c r="N47" i="123"/>
  <c r="N46" i="123"/>
  <c r="N45" i="123"/>
  <c r="N44" i="123"/>
  <c r="N43" i="123"/>
  <c r="N42" i="123"/>
  <c r="N41" i="123"/>
  <c r="N40" i="123"/>
  <c r="N39" i="123"/>
  <c r="N38" i="123"/>
  <c r="N37" i="123"/>
  <c r="N36" i="123"/>
  <c r="O65" i="123"/>
  <c r="O61" i="123"/>
  <c r="O60" i="123"/>
  <c r="O59" i="123"/>
  <c r="O58" i="123"/>
  <c r="N65" i="123"/>
  <c r="N61" i="123"/>
  <c r="N60" i="123"/>
  <c r="N59" i="123"/>
  <c r="N58" i="123"/>
  <c r="M22" i="122"/>
  <c r="M18" i="122"/>
  <c r="M31" i="122" s="1"/>
  <c r="M31" i="121"/>
  <c r="M22" i="120"/>
  <c r="M20" i="120"/>
  <c r="M18" i="120"/>
  <c r="M26" i="120"/>
  <c r="M28" i="120"/>
  <c r="M24" i="120"/>
  <c r="M31" i="120" s="1"/>
  <c r="O51" i="119"/>
  <c r="O50" i="119"/>
  <c r="N51" i="119"/>
  <c r="N50" i="119"/>
  <c r="O49" i="119"/>
  <c r="O48" i="119"/>
  <c r="O47" i="119"/>
  <c r="O46" i="119"/>
  <c r="O45" i="119"/>
  <c r="O44" i="119"/>
  <c r="O43" i="119"/>
  <c r="O42" i="119"/>
  <c r="O41" i="119"/>
  <c r="O40" i="119"/>
  <c r="O39" i="119"/>
  <c r="O38" i="119"/>
  <c r="O37" i="119"/>
  <c r="O36" i="119"/>
  <c r="N49" i="119"/>
  <c r="N48" i="119"/>
  <c r="N47" i="119"/>
  <c r="N46" i="119"/>
  <c r="N45" i="119"/>
  <c r="N44" i="119"/>
  <c r="N43" i="119"/>
  <c r="N42" i="119"/>
  <c r="N41" i="119"/>
  <c r="N40" i="119"/>
  <c r="N39" i="119"/>
  <c r="N38" i="119"/>
  <c r="N37" i="119"/>
  <c r="N36" i="119"/>
  <c r="O65" i="119"/>
  <c r="O61" i="119"/>
  <c r="O60" i="119"/>
  <c r="O59" i="119"/>
  <c r="O58" i="119"/>
  <c r="N65" i="119"/>
  <c r="N61" i="119"/>
  <c r="N60" i="119"/>
  <c r="N59" i="119"/>
  <c r="N58" i="119"/>
  <c r="O51" i="118"/>
  <c r="O50" i="118"/>
  <c r="N51" i="118"/>
  <c r="N50" i="118"/>
  <c r="O49" i="118"/>
  <c r="O48" i="118"/>
  <c r="O47" i="118"/>
  <c r="O46" i="118"/>
  <c r="O45" i="118"/>
  <c r="O44" i="118"/>
  <c r="O43" i="118"/>
  <c r="O42" i="118"/>
  <c r="O41" i="118"/>
  <c r="O40" i="118"/>
  <c r="O39" i="118"/>
  <c r="O38" i="118"/>
  <c r="O37" i="118"/>
  <c r="O36" i="118"/>
  <c r="N49" i="118"/>
  <c r="N48" i="118"/>
  <c r="N47" i="118"/>
  <c r="N46" i="118"/>
  <c r="N45" i="118"/>
  <c r="N44" i="118"/>
  <c r="N43" i="118"/>
  <c r="N42" i="118"/>
  <c r="N41" i="118"/>
  <c r="N40" i="118"/>
  <c r="N39" i="118"/>
  <c r="N38" i="118"/>
  <c r="N37" i="118"/>
  <c r="N36" i="118"/>
  <c r="O65" i="118"/>
  <c r="O61" i="118"/>
  <c r="O60" i="118"/>
  <c r="O59" i="118"/>
  <c r="O58" i="118"/>
  <c r="N65" i="118"/>
  <c r="N61" i="118"/>
  <c r="N60" i="118"/>
  <c r="N59" i="118"/>
  <c r="N58" i="118"/>
  <c r="M30" i="117"/>
  <c r="M26" i="117"/>
  <c r="M24" i="117"/>
  <c r="M28" i="117"/>
  <c r="M22" i="117"/>
  <c r="M18" i="117"/>
  <c r="M22" i="116"/>
  <c r="M31" i="116" s="1"/>
  <c r="M31" i="115"/>
  <c r="O51" i="115" s="1"/>
  <c r="M20" i="114"/>
  <c r="M28" i="114"/>
  <c r="M22" i="114"/>
  <c r="M17" i="114"/>
  <c r="M31" i="114"/>
  <c r="M16" i="114"/>
  <c r="O45" i="127" l="1"/>
  <c r="O48" i="127"/>
  <c r="T47" i="127" s="1"/>
  <c r="U47" i="127" s="1"/>
  <c r="O49" i="127"/>
  <c r="R49" i="127" s="1"/>
  <c r="S49" i="127" s="1"/>
  <c r="N50" i="127"/>
  <c r="N51" i="127"/>
  <c r="O50" i="127"/>
  <c r="P50" i="127" s="1"/>
  <c r="Q50" i="127" s="1"/>
  <c r="P38" i="127"/>
  <c r="Q38" i="127" s="1"/>
  <c r="T38" i="127"/>
  <c r="U38" i="127" s="1"/>
  <c r="R38" i="127"/>
  <c r="S38" i="127" s="1"/>
  <c r="P46" i="127"/>
  <c r="Q46" i="127" s="1"/>
  <c r="T46" i="127"/>
  <c r="U46" i="127" s="1"/>
  <c r="R46" i="127"/>
  <c r="S46" i="127" s="1"/>
  <c r="P39" i="127"/>
  <c r="Q39" i="127" s="1"/>
  <c r="T39" i="127"/>
  <c r="U39" i="127" s="1"/>
  <c r="R39" i="127"/>
  <c r="S39" i="127" s="1"/>
  <c r="R47" i="127"/>
  <c r="S47" i="127" s="1"/>
  <c r="P40" i="127"/>
  <c r="Q40" i="127" s="1"/>
  <c r="T40" i="127"/>
  <c r="U40" i="127" s="1"/>
  <c r="R40" i="127"/>
  <c r="S40" i="127" s="1"/>
  <c r="R58" i="127"/>
  <c r="S58" i="127" s="1"/>
  <c r="P58" i="127"/>
  <c r="Q58" i="127" s="1"/>
  <c r="T58" i="127"/>
  <c r="U58" i="127" s="1"/>
  <c r="P41" i="127"/>
  <c r="Q41" i="127" s="1"/>
  <c r="T41" i="127"/>
  <c r="U41" i="127" s="1"/>
  <c r="R41" i="127"/>
  <c r="S41" i="127" s="1"/>
  <c r="R59" i="127"/>
  <c r="S59" i="127" s="1"/>
  <c r="P59" i="127"/>
  <c r="Q59" i="127" s="1"/>
  <c r="T59" i="127"/>
  <c r="U59" i="127" s="1"/>
  <c r="P42" i="127"/>
  <c r="Q42" i="127" s="1"/>
  <c r="T42" i="127"/>
  <c r="U42" i="127" s="1"/>
  <c r="R42" i="127"/>
  <c r="S42" i="127" s="1"/>
  <c r="R60" i="127"/>
  <c r="S60" i="127" s="1"/>
  <c r="P60" i="127"/>
  <c r="Q60" i="127" s="1"/>
  <c r="T60" i="127"/>
  <c r="U60" i="127" s="1"/>
  <c r="P43" i="127"/>
  <c r="Q43" i="127" s="1"/>
  <c r="T43" i="127"/>
  <c r="U43" i="127" s="1"/>
  <c r="R43" i="127"/>
  <c r="S43" i="127" s="1"/>
  <c r="R61" i="127"/>
  <c r="S61" i="127" s="1"/>
  <c r="P61" i="127"/>
  <c r="Q61" i="127" s="1"/>
  <c r="T61" i="127"/>
  <c r="U61" i="127" s="1"/>
  <c r="P36" i="127"/>
  <c r="Q36" i="127" s="1"/>
  <c r="T36" i="127"/>
  <c r="U36" i="127" s="1"/>
  <c r="R36" i="127"/>
  <c r="S36" i="127" s="1"/>
  <c r="P44" i="127"/>
  <c r="Q44" i="127" s="1"/>
  <c r="T44" i="127"/>
  <c r="U44" i="127" s="1"/>
  <c r="R44" i="127"/>
  <c r="S44" i="127" s="1"/>
  <c r="T50" i="127"/>
  <c r="U50" i="127" s="1"/>
  <c r="R50" i="127"/>
  <c r="S50" i="127" s="1"/>
  <c r="R65" i="127"/>
  <c r="S65" i="127" s="1"/>
  <c r="P65" i="127"/>
  <c r="Q65" i="127" s="1"/>
  <c r="T65" i="127"/>
  <c r="U65" i="127" s="1"/>
  <c r="P37" i="127"/>
  <c r="Q37" i="127" s="1"/>
  <c r="T37" i="127"/>
  <c r="U37" i="127" s="1"/>
  <c r="R37" i="127"/>
  <c r="S37" i="127" s="1"/>
  <c r="P45" i="127"/>
  <c r="Q45" i="127" s="1"/>
  <c r="T45" i="127"/>
  <c r="U45" i="127" s="1"/>
  <c r="R45" i="127"/>
  <c r="S45" i="127" s="1"/>
  <c r="T51" i="127"/>
  <c r="U51" i="127" s="1"/>
  <c r="R51" i="127"/>
  <c r="S51" i="127" s="1"/>
  <c r="P51" i="127"/>
  <c r="Q51" i="127" s="1"/>
  <c r="M31" i="126"/>
  <c r="O51" i="126" s="1"/>
  <c r="N51" i="126"/>
  <c r="N50" i="126"/>
  <c r="O49" i="126"/>
  <c r="O48" i="126"/>
  <c r="O47" i="126"/>
  <c r="O46" i="126"/>
  <c r="O45" i="126"/>
  <c r="O44" i="126"/>
  <c r="O43" i="126"/>
  <c r="O42" i="126"/>
  <c r="O41" i="126"/>
  <c r="O40" i="126"/>
  <c r="O39" i="126"/>
  <c r="O38" i="126"/>
  <c r="O37" i="126"/>
  <c r="O36" i="126"/>
  <c r="N49" i="126"/>
  <c r="N48" i="126"/>
  <c r="N47" i="126"/>
  <c r="N46" i="126"/>
  <c r="N45" i="126"/>
  <c r="N44" i="126"/>
  <c r="N43" i="126"/>
  <c r="N42" i="126"/>
  <c r="N41" i="126"/>
  <c r="N40" i="126"/>
  <c r="N39" i="126"/>
  <c r="N38" i="126"/>
  <c r="N37" i="126"/>
  <c r="N36" i="126"/>
  <c r="O65" i="126"/>
  <c r="O61" i="126"/>
  <c r="O60" i="126"/>
  <c r="O59" i="126"/>
  <c r="O58" i="126"/>
  <c r="N65" i="126"/>
  <c r="N61" i="126"/>
  <c r="N60" i="126"/>
  <c r="N59" i="126"/>
  <c r="N58" i="126"/>
  <c r="O51" i="125"/>
  <c r="O50" i="125"/>
  <c r="N51" i="125"/>
  <c r="N50" i="125"/>
  <c r="O49" i="125"/>
  <c r="O48" i="125"/>
  <c r="O47" i="125"/>
  <c r="O46" i="125"/>
  <c r="O45" i="125"/>
  <c r="O44" i="125"/>
  <c r="O43" i="125"/>
  <c r="O42" i="125"/>
  <c r="O41" i="125"/>
  <c r="O40" i="125"/>
  <c r="O39" i="125"/>
  <c r="O38" i="125"/>
  <c r="O37" i="125"/>
  <c r="O36" i="125"/>
  <c r="N49" i="125"/>
  <c r="N48" i="125"/>
  <c r="N47" i="125"/>
  <c r="N46" i="125"/>
  <c r="N45" i="125"/>
  <c r="N44" i="125"/>
  <c r="N43" i="125"/>
  <c r="N42" i="125"/>
  <c r="N41" i="125"/>
  <c r="N40" i="125"/>
  <c r="N39" i="125"/>
  <c r="N38" i="125"/>
  <c r="N37" i="125"/>
  <c r="N36" i="125"/>
  <c r="O65" i="125"/>
  <c r="O61" i="125"/>
  <c r="O60" i="125"/>
  <c r="O59" i="125"/>
  <c r="O58" i="125"/>
  <c r="N65" i="125"/>
  <c r="N61" i="125"/>
  <c r="N60" i="125"/>
  <c r="N59" i="125"/>
  <c r="N58" i="125"/>
  <c r="M31" i="124"/>
  <c r="O51" i="124" s="1"/>
  <c r="P36" i="123"/>
  <c r="Q36" i="123" s="1"/>
  <c r="T36" i="123"/>
  <c r="U36" i="123" s="1"/>
  <c r="R36" i="123"/>
  <c r="S36" i="123" s="1"/>
  <c r="R65" i="123"/>
  <c r="S65" i="123" s="1"/>
  <c r="P65" i="123"/>
  <c r="Q65" i="123" s="1"/>
  <c r="T65" i="123"/>
  <c r="U65" i="123" s="1"/>
  <c r="P38" i="123"/>
  <c r="Q38" i="123" s="1"/>
  <c r="T38" i="123"/>
  <c r="U38" i="123" s="1"/>
  <c r="R38" i="123"/>
  <c r="S38" i="123" s="1"/>
  <c r="P46" i="123"/>
  <c r="Q46" i="123" s="1"/>
  <c r="T46" i="123"/>
  <c r="U46" i="123" s="1"/>
  <c r="R46" i="123"/>
  <c r="S46" i="123" s="1"/>
  <c r="P39" i="123"/>
  <c r="Q39" i="123" s="1"/>
  <c r="T39" i="123"/>
  <c r="U39" i="123" s="1"/>
  <c r="R39" i="123"/>
  <c r="S39" i="123" s="1"/>
  <c r="P47" i="123"/>
  <c r="Q47" i="123" s="1"/>
  <c r="T47" i="123"/>
  <c r="U47" i="123" s="1"/>
  <c r="R47" i="123"/>
  <c r="S47" i="123" s="1"/>
  <c r="R60" i="123"/>
  <c r="S60" i="123" s="1"/>
  <c r="P60" i="123"/>
  <c r="Q60" i="123" s="1"/>
  <c r="T60" i="123"/>
  <c r="U60" i="123" s="1"/>
  <c r="R61" i="123"/>
  <c r="S61" i="123" s="1"/>
  <c r="P61" i="123"/>
  <c r="Q61" i="123" s="1"/>
  <c r="T61" i="123"/>
  <c r="U61" i="123" s="1"/>
  <c r="P40" i="123"/>
  <c r="Q40" i="123" s="1"/>
  <c r="T40" i="123"/>
  <c r="U40" i="123" s="1"/>
  <c r="R40" i="123"/>
  <c r="S40" i="123" s="1"/>
  <c r="R58" i="123"/>
  <c r="S58" i="123" s="1"/>
  <c r="P58" i="123"/>
  <c r="Q58" i="123" s="1"/>
  <c r="T58" i="123"/>
  <c r="U58" i="123" s="1"/>
  <c r="P41" i="123"/>
  <c r="Q41" i="123" s="1"/>
  <c r="T41" i="123"/>
  <c r="U41" i="123" s="1"/>
  <c r="R41" i="123"/>
  <c r="S41" i="123" s="1"/>
  <c r="P49" i="123"/>
  <c r="Q49" i="123" s="1"/>
  <c r="T49" i="123"/>
  <c r="U49" i="123" s="1"/>
  <c r="R49" i="123"/>
  <c r="S49" i="123" s="1"/>
  <c r="P48" i="123"/>
  <c r="Q48" i="123" s="1"/>
  <c r="T48" i="123"/>
  <c r="U48" i="123" s="1"/>
  <c r="R48" i="123"/>
  <c r="S48" i="123" s="1"/>
  <c r="R59" i="123"/>
  <c r="S59" i="123" s="1"/>
  <c r="P59" i="123"/>
  <c r="Q59" i="123" s="1"/>
  <c r="T59" i="123"/>
  <c r="U59" i="123" s="1"/>
  <c r="P42" i="123"/>
  <c r="Q42" i="123" s="1"/>
  <c r="T42" i="123"/>
  <c r="U42" i="123" s="1"/>
  <c r="R42" i="123"/>
  <c r="S42" i="123" s="1"/>
  <c r="P43" i="123"/>
  <c r="Q43" i="123" s="1"/>
  <c r="T43" i="123"/>
  <c r="U43" i="123" s="1"/>
  <c r="R43" i="123"/>
  <c r="S43" i="123" s="1"/>
  <c r="P44" i="123"/>
  <c r="Q44" i="123" s="1"/>
  <c r="T44" i="123"/>
  <c r="U44" i="123" s="1"/>
  <c r="R44" i="123"/>
  <c r="S44" i="123" s="1"/>
  <c r="T50" i="123"/>
  <c r="U50" i="123" s="1"/>
  <c r="R50" i="123"/>
  <c r="S50" i="123" s="1"/>
  <c r="P50" i="123"/>
  <c r="Q50" i="123" s="1"/>
  <c r="P37" i="123"/>
  <c r="Q37" i="123" s="1"/>
  <c r="T37" i="123"/>
  <c r="U37" i="123" s="1"/>
  <c r="R37" i="123"/>
  <c r="S37" i="123" s="1"/>
  <c r="P45" i="123"/>
  <c r="Q45" i="123" s="1"/>
  <c r="T45" i="123"/>
  <c r="U45" i="123" s="1"/>
  <c r="R45" i="123"/>
  <c r="S45" i="123" s="1"/>
  <c r="T51" i="123"/>
  <c r="U51" i="123" s="1"/>
  <c r="R51" i="123"/>
  <c r="S51" i="123" s="1"/>
  <c r="P51" i="123"/>
  <c r="Q51" i="123" s="1"/>
  <c r="O51" i="122"/>
  <c r="O50" i="122"/>
  <c r="N51" i="122"/>
  <c r="N50" i="122"/>
  <c r="O49" i="122"/>
  <c r="O48" i="122"/>
  <c r="O47" i="122"/>
  <c r="O46" i="122"/>
  <c r="O45" i="122"/>
  <c r="O44" i="122"/>
  <c r="O43" i="122"/>
  <c r="O42" i="122"/>
  <c r="O41" i="122"/>
  <c r="O40" i="122"/>
  <c r="O39" i="122"/>
  <c r="O38" i="122"/>
  <c r="O37" i="122"/>
  <c r="O36" i="122"/>
  <c r="N49" i="122"/>
  <c r="N48" i="122"/>
  <c r="N47" i="122"/>
  <c r="N46" i="122"/>
  <c r="N45" i="122"/>
  <c r="N44" i="122"/>
  <c r="N43" i="122"/>
  <c r="N42" i="122"/>
  <c r="N41" i="122"/>
  <c r="N40" i="122"/>
  <c r="N39" i="122"/>
  <c r="N38" i="122"/>
  <c r="N37" i="122"/>
  <c r="N36" i="122"/>
  <c r="O65" i="122"/>
  <c r="O61" i="122"/>
  <c r="O60" i="122"/>
  <c r="O59" i="122"/>
  <c r="O58" i="122"/>
  <c r="N65" i="122"/>
  <c r="N61" i="122"/>
  <c r="N60" i="122"/>
  <c r="N59" i="122"/>
  <c r="N58" i="122"/>
  <c r="O51" i="121"/>
  <c r="O50" i="121"/>
  <c r="N51" i="121"/>
  <c r="N50" i="121"/>
  <c r="O49" i="121"/>
  <c r="O48" i="121"/>
  <c r="O47" i="121"/>
  <c r="O46" i="121"/>
  <c r="O45" i="121"/>
  <c r="O44" i="121"/>
  <c r="O43" i="121"/>
  <c r="O42" i="121"/>
  <c r="O41" i="121"/>
  <c r="O40" i="121"/>
  <c r="O39" i="121"/>
  <c r="O38" i="121"/>
  <c r="O37" i="121"/>
  <c r="O36" i="121"/>
  <c r="N49" i="121"/>
  <c r="N48" i="121"/>
  <c r="N47" i="121"/>
  <c r="N46" i="121"/>
  <c r="N45" i="121"/>
  <c r="N44" i="121"/>
  <c r="N43" i="121"/>
  <c r="N42" i="121"/>
  <c r="N41" i="121"/>
  <c r="N40" i="121"/>
  <c r="N39" i="121"/>
  <c r="N38" i="121"/>
  <c r="N37" i="121"/>
  <c r="N36" i="121"/>
  <c r="O65" i="121"/>
  <c r="O61" i="121"/>
  <c r="O60" i="121"/>
  <c r="O59" i="121"/>
  <c r="O58" i="121"/>
  <c r="N65" i="121"/>
  <c r="N61" i="121"/>
  <c r="N60" i="121"/>
  <c r="N59" i="121"/>
  <c r="N58" i="121"/>
  <c r="O51" i="120"/>
  <c r="O50" i="120"/>
  <c r="N51" i="120"/>
  <c r="N50" i="120"/>
  <c r="O49" i="120"/>
  <c r="O48" i="120"/>
  <c r="O47" i="120"/>
  <c r="O46" i="120"/>
  <c r="O45" i="120"/>
  <c r="O44" i="120"/>
  <c r="O43" i="120"/>
  <c r="O42" i="120"/>
  <c r="O41" i="120"/>
  <c r="O40" i="120"/>
  <c r="O39" i="120"/>
  <c r="O38" i="120"/>
  <c r="O37" i="120"/>
  <c r="O36" i="120"/>
  <c r="N49" i="120"/>
  <c r="N48" i="120"/>
  <c r="N47" i="120"/>
  <c r="N46" i="120"/>
  <c r="N45" i="120"/>
  <c r="N44" i="120"/>
  <c r="N43" i="120"/>
  <c r="N42" i="120"/>
  <c r="N41" i="120"/>
  <c r="N40" i="120"/>
  <c r="N39" i="120"/>
  <c r="N38" i="120"/>
  <c r="N37" i="120"/>
  <c r="N36" i="120"/>
  <c r="O65" i="120"/>
  <c r="O61" i="120"/>
  <c r="O60" i="120"/>
  <c r="O59" i="120"/>
  <c r="O58" i="120"/>
  <c r="N65" i="120"/>
  <c r="N61" i="120"/>
  <c r="N60" i="120"/>
  <c r="N59" i="120"/>
  <c r="N58" i="120"/>
  <c r="R61" i="119"/>
  <c r="S61" i="119" s="1"/>
  <c r="P61" i="119"/>
  <c r="Q61" i="119" s="1"/>
  <c r="T61" i="119"/>
  <c r="U61" i="119" s="1"/>
  <c r="P36" i="119"/>
  <c r="Q36" i="119" s="1"/>
  <c r="T36" i="119"/>
  <c r="U36" i="119" s="1"/>
  <c r="R36" i="119"/>
  <c r="S36" i="119" s="1"/>
  <c r="P38" i="119"/>
  <c r="Q38" i="119" s="1"/>
  <c r="T38" i="119"/>
  <c r="U38" i="119" s="1"/>
  <c r="R38" i="119"/>
  <c r="S38" i="119" s="1"/>
  <c r="P46" i="119"/>
  <c r="Q46" i="119" s="1"/>
  <c r="T46" i="119"/>
  <c r="U46" i="119" s="1"/>
  <c r="R46" i="119"/>
  <c r="S46" i="119" s="1"/>
  <c r="P39" i="119"/>
  <c r="Q39" i="119" s="1"/>
  <c r="T39" i="119"/>
  <c r="U39" i="119" s="1"/>
  <c r="R39" i="119"/>
  <c r="S39" i="119" s="1"/>
  <c r="P47" i="119"/>
  <c r="Q47" i="119" s="1"/>
  <c r="T47" i="119"/>
  <c r="U47" i="119" s="1"/>
  <c r="R47" i="119"/>
  <c r="S47" i="119" s="1"/>
  <c r="R59" i="119"/>
  <c r="S59" i="119" s="1"/>
  <c r="P59" i="119"/>
  <c r="Q59" i="119" s="1"/>
  <c r="T59" i="119"/>
  <c r="U59" i="119" s="1"/>
  <c r="P40" i="119"/>
  <c r="Q40" i="119" s="1"/>
  <c r="T40" i="119"/>
  <c r="U40" i="119" s="1"/>
  <c r="R40" i="119"/>
  <c r="S40" i="119" s="1"/>
  <c r="P48" i="119"/>
  <c r="Q48" i="119" s="1"/>
  <c r="T48" i="119"/>
  <c r="U48" i="119" s="1"/>
  <c r="R48" i="119"/>
  <c r="S48" i="119" s="1"/>
  <c r="R58" i="119"/>
  <c r="S58" i="119" s="1"/>
  <c r="P58" i="119"/>
  <c r="Q58" i="119" s="1"/>
  <c r="T58" i="119"/>
  <c r="U58" i="119" s="1"/>
  <c r="P41" i="119"/>
  <c r="Q41" i="119" s="1"/>
  <c r="T41" i="119"/>
  <c r="U41" i="119" s="1"/>
  <c r="R41" i="119"/>
  <c r="S41" i="119" s="1"/>
  <c r="P49" i="119"/>
  <c r="Q49" i="119" s="1"/>
  <c r="T49" i="119"/>
  <c r="U49" i="119" s="1"/>
  <c r="R49" i="119"/>
  <c r="S49" i="119" s="1"/>
  <c r="P42" i="119"/>
  <c r="Q42" i="119" s="1"/>
  <c r="T42" i="119"/>
  <c r="U42" i="119" s="1"/>
  <c r="R42" i="119"/>
  <c r="S42" i="119" s="1"/>
  <c r="P43" i="119"/>
  <c r="Q43" i="119" s="1"/>
  <c r="T43" i="119"/>
  <c r="U43" i="119" s="1"/>
  <c r="R43" i="119"/>
  <c r="S43" i="119" s="1"/>
  <c r="P44" i="119"/>
  <c r="Q44" i="119" s="1"/>
  <c r="T44" i="119"/>
  <c r="U44" i="119" s="1"/>
  <c r="R44" i="119"/>
  <c r="S44" i="119" s="1"/>
  <c r="T50" i="119"/>
  <c r="U50" i="119" s="1"/>
  <c r="R50" i="119"/>
  <c r="S50" i="119" s="1"/>
  <c r="P50" i="119"/>
  <c r="Q50" i="119" s="1"/>
  <c r="R60" i="119"/>
  <c r="S60" i="119" s="1"/>
  <c r="P60" i="119"/>
  <c r="Q60" i="119" s="1"/>
  <c r="T60" i="119"/>
  <c r="U60" i="119" s="1"/>
  <c r="R65" i="119"/>
  <c r="S65" i="119" s="1"/>
  <c r="P65" i="119"/>
  <c r="Q65" i="119" s="1"/>
  <c r="T65" i="119"/>
  <c r="U65" i="119" s="1"/>
  <c r="P37" i="119"/>
  <c r="Q37" i="119" s="1"/>
  <c r="T37" i="119"/>
  <c r="U37" i="119" s="1"/>
  <c r="R37" i="119"/>
  <c r="S37" i="119" s="1"/>
  <c r="P45" i="119"/>
  <c r="Q45" i="119" s="1"/>
  <c r="T45" i="119"/>
  <c r="U45" i="119" s="1"/>
  <c r="R45" i="119"/>
  <c r="S45" i="119" s="1"/>
  <c r="T51" i="119"/>
  <c r="U51" i="119" s="1"/>
  <c r="R51" i="119"/>
  <c r="S51" i="119" s="1"/>
  <c r="P51" i="119"/>
  <c r="Q51" i="119" s="1"/>
  <c r="P38" i="118"/>
  <c r="Q38" i="118" s="1"/>
  <c r="T38" i="118"/>
  <c r="U38" i="118" s="1"/>
  <c r="R38" i="118"/>
  <c r="S38" i="118" s="1"/>
  <c r="P46" i="118"/>
  <c r="Q46" i="118" s="1"/>
  <c r="T46" i="118"/>
  <c r="U46" i="118" s="1"/>
  <c r="R46" i="118"/>
  <c r="S46" i="118" s="1"/>
  <c r="P39" i="118"/>
  <c r="Q39" i="118" s="1"/>
  <c r="T39" i="118"/>
  <c r="U39" i="118" s="1"/>
  <c r="R39" i="118"/>
  <c r="S39" i="118" s="1"/>
  <c r="P47" i="118"/>
  <c r="Q47" i="118" s="1"/>
  <c r="T47" i="118"/>
  <c r="U47" i="118" s="1"/>
  <c r="R47" i="118"/>
  <c r="S47" i="118" s="1"/>
  <c r="P40" i="118"/>
  <c r="Q40" i="118" s="1"/>
  <c r="T40" i="118"/>
  <c r="U40" i="118" s="1"/>
  <c r="R40" i="118"/>
  <c r="S40" i="118" s="1"/>
  <c r="P48" i="118"/>
  <c r="Q48" i="118" s="1"/>
  <c r="T48" i="118"/>
  <c r="U48" i="118" s="1"/>
  <c r="R48" i="118"/>
  <c r="S48" i="118" s="1"/>
  <c r="R65" i="118"/>
  <c r="S65" i="118" s="1"/>
  <c r="P65" i="118"/>
  <c r="Q65" i="118" s="1"/>
  <c r="T65" i="118"/>
  <c r="U65" i="118" s="1"/>
  <c r="R58" i="118"/>
  <c r="S58" i="118" s="1"/>
  <c r="P58" i="118"/>
  <c r="Q58" i="118" s="1"/>
  <c r="T58" i="118"/>
  <c r="U58" i="118" s="1"/>
  <c r="P41" i="118"/>
  <c r="Q41" i="118" s="1"/>
  <c r="T41" i="118"/>
  <c r="U41" i="118" s="1"/>
  <c r="R41" i="118"/>
  <c r="S41" i="118" s="1"/>
  <c r="P49" i="118"/>
  <c r="Q49" i="118" s="1"/>
  <c r="T49" i="118"/>
  <c r="U49" i="118" s="1"/>
  <c r="R49" i="118"/>
  <c r="S49" i="118" s="1"/>
  <c r="R59" i="118"/>
  <c r="S59" i="118" s="1"/>
  <c r="P59" i="118"/>
  <c r="Q59" i="118" s="1"/>
  <c r="T59" i="118"/>
  <c r="U59" i="118" s="1"/>
  <c r="P42" i="118"/>
  <c r="Q42" i="118" s="1"/>
  <c r="T42" i="118"/>
  <c r="U42" i="118" s="1"/>
  <c r="R42" i="118"/>
  <c r="S42" i="118" s="1"/>
  <c r="R60" i="118"/>
  <c r="S60" i="118" s="1"/>
  <c r="P60" i="118"/>
  <c r="Q60" i="118" s="1"/>
  <c r="T60" i="118"/>
  <c r="U60" i="118" s="1"/>
  <c r="P43" i="118"/>
  <c r="Q43" i="118" s="1"/>
  <c r="T43" i="118"/>
  <c r="U43" i="118" s="1"/>
  <c r="R43" i="118"/>
  <c r="S43" i="118" s="1"/>
  <c r="R61" i="118"/>
  <c r="S61" i="118" s="1"/>
  <c r="P61" i="118"/>
  <c r="Q61" i="118" s="1"/>
  <c r="T61" i="118"/>
  <c r="U61" i="118" s="1"/>
  <c r="P36" i="118"/>
  <c r="Q36" i="118" s="1"/>
  <c r="T36" i="118"/>
  <c r="U36" i="118" s="1"/>
  <c r="R36" i="118"/>
  <c r="S36" i="118" s="1"/>
  <c r="P44" i="118"/>
  <c r="Q44" i="118" s="1"/>
  <c r="T44" i="118"/>
  <c r="U44" i="118" s="1"/>
  <c r="R44" i="118"/>
  <c r="S44" i="118" s="1"/>
  <c r="T50" i="118"/>
  <c r="U50" i="118" s="1"/>
  <c r="R50" i="118"/>
  <c r="S50" i="118" s="1"/>
  <c r="P50" i="118"/>
  <c r="Q50" i="118" s="1"/>
  <c r="P37" i="118"/>
  <c r="Q37" i="118" s="1"/>
  <c r="T37" i="118"/>
  <c r="U37" i="118" s="1"/>
  <c r="R37" i="118"/>
  <c r="S37" i="118" s="1"/>
  <c r="P45" i="118"/>
  <c r="Q45" i="118" s="1"/>
  <c r="T45" i="118"/>
  <c r="U45" i="118" s="1"/>
  <c r="R45" i="118"/>
  <c r="S45" i="118" s="1"/>
  <c r="T51" i="118"/>
  <c r="U51" i="118" s="1"/>
  <c r="R51" i="118"/>
  <c r="S51" i="118" s="1"/>
  <c r="P51" i="118"/>
  <c r="Q51" i="118" s="1"/>
  <c r="M31" i="117"/>
  <c r="O51" i="116"/>
  <c r="O50" i="116"/>
  <c r="N51" i="116"/>
  <c r="N50" i="116"/>
  <c r="O49" i="116"/>
  <c r="O48" i="116"/>
  <c r="O47" i="116"/>
  <c r="O46" i="116"/>
  <c r="O45" i="116"/>
  <c r="O44" i="116"/>
  <c r="O43" i="116"/>
  <c r="O42" i="116"/>
  <c r="O41" i="116"/>
  <c r="O40" i="116"/>
  <c r="O39" i="116"/>
  <c r="O38" i="116"/>
  <c r="O37" i="116"/>
  <c r="O36" i="116"/>
  <c r="N49" i="116"/>
  <c r="N48" i="116"/>
  <c r="N47" i="116"/>
  <c r="N46" i="116"/>
  <c r="N45" i="116"/>
  <c r="N44" i="116"/>
  <c r="N43" i="116"/>
  <c r="N42" i="116"/>
  <c r="N41" i="116"/>
  <c r="N40" i="116"/>
  <c r="N39" i="116"/>
  <c r="N38" i="116"/>
  <c r="N37" i="116"/>
  <c r="N36" i="116"/>
  <c r="O65" i="116"/>
  <c r="O61" i="116"/>
  <c r="O60" i="116"/>
  <c r="O59" i="116"/>
  <c r="O58" i="116"/>
  <c r="N65" i="116"/>
  <c r="N61" i="116"/>
  <c r="N60" i="116"/>
  <c r="N59" i="116"/>
  <c r="N58" i="116"/>
  <c r="N45" i="115"/>
  <c r="O39" i="115"/>
  <c r="O48" i="115"/>
  <c r="O59" i="115"/>
  <c r="N50" i="115"/>
  <c r="N60" i="115"/>
  <c r="N44" i="115"/>
  <c r="O46" i="115"/>
  <c r="T45" i="115" s="1"/>
  <c r="U45" i="115" s="1"/>
  <c r="N37" i="115"/>
  <c r="N38" i="115"/>
  <c r="O40" i="115"/>
  <c r="N39" i="115"/>
  <c r="N47" i="115"/>
  <c r="O41" i="115"/>
  <c r="P40" i="115" s="1"/>
  <c r="O49" i="115"/>
  <c r="P49" i="115" s="1"/>
  <c r="Q49" i="115" s="1"/>
  <c r="N40" i="115"/>
  <c r="N48" i="115"/>
  <c r="O42" i="115"/>
  <c r="O60" i="115"/>
  <c r="N41" i="115"/>
  <c r="N49" i="115"/>
  <c r="O43" i="115"/>
  <c r="N51" i="115"/>
  <c r="N36" i="115"/>
  <c r="O38" i="115"/>
  <c r="T38" i="115" s="1"/>
  <c r="U38" i="115" s="1"/>
  <c r="N61" i="115"/>
  <c r="O47" i="115"/>
  <c r="R47" i="115" s="1"/>
  <c r="S47" i="115" s="1"/>
  <c r="N65" i="115"/>
  <c r="N46" i="115"/>
  <c r="O58" i="115"/>
  <c r="R58" i="115" s="1"/>
  <c r="S58" i="115" s="1"/>
  <c r="N58" i="115"/>
  <c r="O61" i="115"/>
  <c r="R61" i="115" s="1"/>
  <c r="S61" i="115" s="1"/>
  <c r="N42" i="115"/>
  <c r="O36" i="115"/>
  <c r="O44" i="115"/>
  <c r="O50" i="115"/>
  <c r="P50" i="115" s="1"/>
  <c r="Q50" i="115" s="1"/>
  <c r="N59" i="115"/>
  <c r="O65" i="115"/>
  <c r="R65" i="115" s="1"/>
  <c r="S65" i="115" s="1"/>
  <c r="N43" i="115"/>
  <c r="O37" i="115"/>
  <c r="R37" i="115" s="1"/>
  <c r="S37" i="115" s="1"/>
  <c r="O45" i="115"/>
  <c r="T50" i="115"/>
  <c r="U50" i="115" s="1"/>
  <c r="P51" i="115"/>
  <c r="Q51" i="115" s="1"/>
  <c r="N49" i="114"/>
  <c r="N48" i="114"/>
  <c r="N47" i="114"/>
  <c r="N46" i="114"/>
  <c r="N45" i="114"/>
  <c r="N44" i="114"/>
  <c r="N43" i="114"/>
  <c r="N42" i="114"/>
  <c r="N41" i="114"/>
  <c r="N40" i="114"/>
  <c r="N39" i="114"/>
  <c r="N38" i="114"/>
  <c r="N37" i="114"/>
  <c r="N36" i="114"/>
  <c r="O65" i="114"/>
  <c r="O61" i="114"/>
  <c r="O60" i="114"/>
  <c r="O59" i="114"/>
  <c r="O58" i="114"/>
  <c r="N65" i="114"/>
  <c r="N61" i="114"/>
  <c r="N60" i="114"/>
  <c r="N59" i="114"/>
  <c r="N58" i="114"/>
  <c r="O51" i="114"/>
  <c r="O50" i="114"/>
  <c r="N51" i="114"/>
  <c r="N50" i="114"/>
  <c r="O49" i="114"/>
  <c r="O48" i="114"/>
  <c r="O47" i="114"/>
  <c r="O46" i="114"/>
  <c r="O45" i="114"/>
  <c r="O44" i="114"/>
  <c r="O43" i="114"/>
  <c r="O42" i="114"/>
  <c r="O41" i="114"/>
  <c r="O40" i="114"/>
  <c r="O39" i="114"/>
  <c r="O38" i="114"/>
  <c r="O37" i="114"/>
  <c r="O36" i="114"/>
  <c r="P47" i="127" l="1"/>
  <c r="Q47" i="127" s="1"/>
  <c r="P49" i="127"/>
  <c r="Q49" i="127" s="1"/>
  <c r="T48" i="127"/>
  <c r="U48" i="127" s="1"/>
  <c r="R48" i="127"/>
  <c r="S48" i="127" s="1"/>
  <c r="P48" i="127"/>
  <c r="Q48" i="127" s="1"/>
  <c r="Q66" i="127" s="1"/>
  <c r="N68" i="127" s="1"/>
  <c r="T49" i="127"/>
  <c r="U49" i="127" s="1"/>
  <c r="S66" i="127"/>
  <c r="U66" i="127"/>
  <c r="N69" i="127" s="1"/>
  <c r="O50" i="126"/>
  <c r="P38" i="126"/>
  <c r="Q38" i="126" s="1"/>
  <c r="T38" i="126"/>
  <c r="U38" i="126" s="1"/>
  <c r="R38" i="126"/>
  <c r="S38" i="126" s="1"/>
  <c r="P46" i="126"/>
  <c r="Q46" i="126" s="1"/>
  <c r="T46" i="126"/>
  <c r="U46" i="126" s="1"/>
  <c r="R46" i="126"/>
  <c r="S46" i="126" s="1"/>
  <c r="P39" i="126"/>
  <c r="Q39" i="126" s="1"/>
  <c r="T39" i="126"/>
  <c r="U39" i="126" s="1"/>
  <c r="R39" i="126"/>
  <c r="S39" i="126" s="1"/>
  <c r="P47" i="126"/>
  <c r="Q47" i="126" s="1"/>
  <c r="T47" i="126"/>
  <c r="U47" i="126" s="1"/>
  <c r="R47" i="126"/>
  <c r="S47" i="126" s="1"/>
  <c r="P36" i="126"/>
  <c r="Q36" i="126" s="1"/>
  <c r="T36" i="126"/>
  <c r="U36" i="126" s="1"/>
  <c r="R36" i="126"/>
  <c r="S36" i="126" s="1"/>
  <c r="P40" i="126"/>
  <c r="Q40" i="126" s="1"/>
  <c r="T40" i="126"/>
  <c r="U40" i="126" s="1"/>
  <c r="R40" i="126"/>
  <c r="S40" i="126" s="1"/>
  <c r="P48" i="126"/>
  <c r="Q48" i="126" s="1"/>
  <c r="T48" i="126"/>
  <c r="U48" i="126" s="1"/>
  <c r="R48" i="126"/>
  <c r="S48" i="126" s="1"/>
  <c r="R61" i="126"/>
  <c r="S61" i="126" s="1"/>
  <c r="P61" i="126"/>
  <c r="Q61" i="126" s="1"/>
  <c r="T61" i="126"/>
  <c r="U61" i="126" s="1"/>
  <c r="R58" i="126"/>
  <c r="S58" i="126" s="1"/>
  <c r="P58" i="126"/>
  <c r="Q58" i="126" s="1"/>
  <c r="T58" i="126"/>
  <c r="U58" i="126" s="1"/>
  <c r="P41" i="126"/>
  <c r="Q41" i="126" s="1"/>
  <c r="T41" i="126"/>
  <c r="U41" i="126" s="1"/>
  <c r="R41" i="126"/>
  <c r="S41" i="126" s="1"/>
  <c r="P49" i="126"/>
  <c r="Q49" i="126" s="1"/>
  <c r="T49" i="126"/>
  <c r="U49" i="126" s="1"/>
  <c r="R49" i="126"/>
  <c r="S49" i="126" s="1"/>
  <c r="R59" i="126"/>
  <c r="S59" i="126" s="1"/>
  <c r="P59" i="126"/>
  <c r="Q59" i="126" s="1"/>
  <c r="T59" i="126"/>
  <c r="U59" i="126" s="1"/>
  <c r="P42" i="126"/>
  <c r="Q42" i="126" s="1"/>
  <c r="T42" i="126"/>
  <c r="U42" i="126" s="1"/>
  <c r="R42" i="126"/>
  <c r="S42" i="126" s="1"/>
  <c r="R65" i="126"/>
  <c r="S65" i="126" s="1"/>
  <c r="P65" i="126"/>
  <c r="Q65" i="126" s="1"/>
  <c r="T65" i="126"/>
  <c r="U65" i="126" s="1"/>
  <c r="R60" i="126"/>
  <c r="S60" i="126" s="1"/>
  <c r="P60" i="126"/>
  <c r="Q60" i="126" s="1"/>
  <c r="T60" i="126"/>
  <c r="U60" i="126" s="1"/>
  <c r="P43" i="126"/>
  <c r="Q43" i="126" s="1"/>
  <c r="T43" i="126"/>
  <c r="U43" i="126" s="1"/>
  <c r="R43" i="126"/>
  <c r="S43" i="126" s="1"/>
  <c r="P44" i="126"/>
  <c r="Q44" i="126" s="1"/>
  <c r="T44" i="126"/>
  <c r="U44" i="126" s="1"/>
  <c r="R44" i="126"/>
  <c r="S44" i="126" s="1"/>
  <c r="T50" i="126"/>
  <c r="U50" i="126" s="1"/>
  <c r="R50" i="126"/>
  <c r="S50" i="126" s="1"/>
  <c r="P50" i="126"/>
  <c r="Q50" i="126" s="1"/>
  <c r="P37" i="126"/>
  <c r="Q37" i="126" s="1"/>
  <c r="T37" i="126"/>
  <c r="U37" i="126" s="1"/>
  <c r="R37" i="126"/>
  <c r="S37" i="126" s="1"/>
  <c r="P45" i="126"/>
  <c r="Q45" i="126" s="1"/>
  <c r="T45" i="126"/>
  <c r="U45" i="126" s="1"/>
  <c r="R45" i="126"/>
  <c r="S45" i="126" s="1"/>
  <c r="T51" i="126"/>
  <c r="U51" i="126" s="1"/>
  <c r="R51" i="126"/>
  <c r="S51" i="126" s="1"/>
  <c r="P51" i="126"/>
  <c r="Q51" i="126" s="1"/>
  <c r="P38" i="125"/>
  <c r="Q38" i="125" s="1"/>
  <c r="T38" i="125"/>
  <c r="U38" i="125" s="1"/>
  <c r="R38" i="125"/>
  <c r="S38" i="125" s="1"/>
  <c r="P46" i="125"/>
  <c r="Q46" i="125" s="1"/>
  <c r="T46" i="125"/>
  <c r="U46" i="125" s="1"/>
  <c r="R46" i="125"/>
  <c r="S46" i="125" s="1"/>
  <c r="P39" i="125"/>
  <c r="Q39" i="125" s="1"/>
  <c r="T39" i="125"/>
  <c r="U39" i="125" s="1"/>
  <c r="R39" i="125"/>
  <c r="S39" i="125" s="1"/>
  <c r="P47" i="125"/>
  <c r="Q47" i="125" s="1"/>
  <c r="T47" i="125"/>
  <c r="U47" i="125" s="1"/>
  <c r="R47" i="125"/>
  <c r="S47" i="125" s="1"/>
  <c r="R61" i="125"/>
  <c r="S61" i="125" s="1"/>
  <c r="P61" i="125"/>
  <c r="Q61" i="125" s="1"/>
  <c r="T61" i="125"/>
  <c r="U61" i="125" s="1"/>
  <c r="P36" i="125"/>
  <c r="Q36" i="125" s="1"/>
  <c r="T36" i="125"/>
  <c r="U36" i="125" s="1"/>
  <c r="R36" i="125"/>
  <c r="S36" i="125" s="1"/>
  <c r="R65" i="125"/>
  <c r="S65" i="125" s="1"/>
  <c r="P65" i="125"/>
  <c r="Q65" i="125" s="1"/>
  <c r="T65" i="125"/>
  <c r="U65" i="125" s="1"/>
  <c r="P40" i="125"/>
  <c r="Q40" i="125" s="1"/>
  <c r="T40" i="125"/>
  <c r="U40" i="125" s="1"/>
  <c r="R40" i="125"/>
  <c r="S40" i="125" s="1"/>
  <c r="P48" i="125"/>
  <c r="Q48" i="125" s="1"/>
  <c r="T48" i="125"/>
  <c r="U48" i="125" s="1"/>
  <c r="R48" i="125"/>
  <c r="S48" i="125" s="1"/>
  <c r="P41" i="125"/>
  <c r="Q41" i="125" s="1"/>
  <c r="T41" i="125"/>
  <c r="U41" i="125" s="1"/>
  <c r="R41" i="125"/>
  <c r="S41" i="125" s="1"/>
  <c r="P49" i="125"/>
  <c r="Q49" i="125" s="1"/>
  <c r="T49" i="125"/>
  <c r="U49" i="125" s="1"/>
  <c r="R49" i="125"/>
  <c r="S49" i="125" s="1"/>
  <c r="R58" i="125"/>
  <c r="S58" i="125" s="1"/>
  <c r="P58" i="125"/>
  <c r="Q58" i="125" s="1"/>
  <c r="T58" i="125"/>
  <c r="U58" i="125" s="1"/>
  <c r="R59" i="125"/>
  <c r="S59" i="125" s="1"/>
  <c r="P59" i="125"/>
  <c r="Q59" i="125" s="1"/>
  <c r="T59" i="125"/>
  <c r="U59" i="125" s="1"/>
  <c r="P42" i="125"/>
  <c r="Q42" i="125" s="1"/>
  <c r="T42" i="125"/>
  <c r="U42" i="125" s="1"/>
  <c r="R42" i="125"/>
  <c r="S42" i="125" s="1"/>
  <c r="R60" i="125"/>
  <c r="S60" i="125" s="1"/>
  <c r="P60" i="125"/>
  <c r="Q60" i="125" s="1"/>
  <c r="T60" i="125"/>
  <c r="U60" i="125" s="1"/>
  <c r="P43" i="125"/>
  <c r="Q43" i="125" s="1"/>
  <c r="T43" i="125"/>
  <c r="U43" i="125" s="1"/>
  <c r="R43" i="125"/>
  <c r="S43" i="125" s="1"/>
  <c r="P44" i="125"/>
  <c r="Q44" i="125" s="1"/>
  <c r="T44" i="125"/>
  <c r="U44" i="125" s="1"/>
  <c r="R44" i="125"/>
  <c r="S44" i="125" s="1"/>
  <c r="T50" i="125"/>
  <c r="U50" i="125" s="1"/>
  <c r="R50" i="125"/>
  <c r="S50" i="125" s="1"/>
  <c r="P50" i="125"/>
  <c r="Q50" i="125" s="1"/>
  <c r="P37" i="125"/>
  <c r="Q37" i="125" s="1"/>
  <c r="T37" i="125"/>
  <c r="U37" i="125" s="1"/>
  <c r="R37" i="125"/>
  <c r="S37" i="125" s="1"/>
  <c r="P45" i="125"/>
  <c r="Q45" i="125" s="1"/>
  <c r="T45" i="125"/>
  <c r="U45" i="125" s="1"/>
  <c r="R45" i="125"/>
  <c r="S45" i="125" s="1"/>
  <c r="T51" i="125"/>
  <c r="U51" i="125" s="1"/>
  <c r="R51" i="125"/>
  <c r="S51" i="125" s="1"/>
  <c r="P51" i="125"/>
  <c r="Q51" i="125" s="1"/>
  <c r="N59" i="124"/>
  <c r="N43" i="124"/>
  <c r="N60" i="124"/>
  <c r="N36" i="124"/>
  <c r="N44" i="124"/>
  <c r="O38" i="124"/>
  <c r="O46" i="124"/>
  <c r="N61" i="124"/>
  <c r="N37" i="124"/>
  <c r="N45" i="124"/>
  <c r="O39" i="124"/>
  <c r="O47" i="124"/>
  <c r="N65" i="124"/>
  <c r="O48" i="124"/>
  <c r="O58" i="124"/>
  <c r="N39" i="124"/>
  <c r="N47" i="124"/>
  <c r="O41" i="124"/>
  <c r="O49" i="124"/>
  <c r="O45" i="124"/>
  <c r="O40" i="124"/>
  <c r="O59" i="124"/>
  <c r="N40" i="124"/>
  <c r="N48" i="124"/>
  <c r="O42" i="124"/>
  <c r="N50" i="124"/>
  <c r="O65" i="124"/>
  <c r="T65" i="124" s="1"/>
  <c r="U65" i="124" s="1"/>
  <c r="N46" i="124"/>
  <c r="O60" i="124"/>
  <c r="N41" i="124"/>
  <c r="N49" i="124"/>
  <c r="O43" i="124"/>
  <c r="N51" i="124"/>
  <c r="O37" i="124"/>
  <c r="P37" i="124" s="1"/>
  <c r="Q37" i="124" s="1"/>
  <c r="N38" i="124"/>
  <c r="N58" i="124"/>
  <c r="O61" i="124"/>
  <c r="N42" i="124"/>
  <c r="O36" i="124"/>
  <c r="O44" i="124"/>
  <c r="P44" i="124" s="1"/>
  <c r="Q44" i="124" s="1"/>
  <c r="O50" i="124"/>
  <c r="R49" i="124" s="1"/>
  <c r="S49" i="124" s="1"/>
  <c r="R65" i="124"/>
  <c r="S65" i="124" s="1"/>
  <c r="P65" i="124"/>
  <c r="Q65" i="124" s="1"/>
  <c r="T45" i="124"/>
  <c r="U45" i="124" s="1"/>
  <c r="S66" i="123"/>
  <c r="U66" i="123"/>
  <c r="N69" i="123" s="1"/>
  <c r="Q66" i="123"/>
  <c r="N68" i="123" s="1"/>
  <c r="P38" i="122"/>
  <c r="Q38" i="122" s="1"/>
  <c r="T38" i="122"/>
  <c r="U38" i="122" s="1"/>
  <c r="R38" i="122"/>
  <c r="S38" i="122" s="1"/>
  <c r="P46" i="122"/>
  <c r="Q46" i="122" s="1"/>
  <c r="T46" i="122"/>
  <c r="U46" i="122" s="1"/>
  <c r="R46" i="122"/>
  <c r="S46" i="122" s="1"/>
  <c r="P39" i="122"/>
  <c r="Q39" i="122" s="1"/>
  <c r="T39" i="122"/>
  <c r="U39" i="122" s="1"/>
  <c r="R39" i="122"/>
  <c r="S39" i="122" s="1"/>
  <c r="P47" i="122"/>
  <c r="Q47" i="122" s="1"/>
  <c r="T47" i="122"/>
  <c r="U47" i="122" s="1"/>
  <c r="R47" i="122"/>
  <c r="S47" i="122" s="1"/>
  <c r="P40" i="122"/>
  <c r="Q40" i="122" s="1"/>
  <c r="T40" i="122"/>
  <c r="U40" i="122" s="1"/>
  <c r="R40" i="122"/>
  <c r="S40" i="122" s="1"/>
  <c r="P48" i="122"/>
  <c r="Q48" i="122" s="1"/>
  <c r="T48" i="122"/>
  <c r="U48" i="122" s="1"/>
  <c r="R48" i="122"/>
  <c r="S48" i="122" s="1"/>
  <c r="P41" i="122"/>
  <c r="Q41" i="122" s="1"/>
  <c r="T41" i="122"/>
  <c r="U41" i="122" s="1"/>
  <c r="R41" i="122"/>
  <c r="S41" i="122" s="1"/>
  <c r="P49" i="122"/>
  <c r="Q49" i="122" s="1"/>
  <c r="T49" i="122"/>
  <c r="U49" i="122" s="1"/>
  <c r="R49" i="122"/>
  <c r="S49" i="122" s="1"/>
  <c r="P42" i="122"/>
  <c r="Q42" i="122" s="1"/>
  <c r="T42" i="122"/>
  <c r="U42" i="122" s="1"/>
  <c r="R42" i="122"/>
  <c r="S42" i="122" s="1"/>
  <c r="R65" i="122"/>
  <c r="S65" i="122" s="1"/>
  <c r="P65" i="122"/>
  <c r="Q65" i="122" s="1"/>
  <c r="T65" i="122"/>
  <c r="U65" i="122" s="1"/>
  <c r="R60" i="122"/>
  <c r="S60" i="122" s="1"/>
  <c r="P60" i="122"/>
  <c r="Q60" i="122" s="1"/>
  <c r="T60" i="122"/>
  <c r="U60" i="122" s="1"/>
  <c r="P43" i="122"/>
  <c r="Q43" i="122" s="1"/>
  <c r="T43" i="122"/>
  <c r="U43" i="122" s="1"/>
  <c r="R43" i="122"/>
  <c r="S43" i="122" s="1"/>
  <c r="R58" i="122"/>
  <c r="S58" i="122" s="1"/>
  <c r="P58" i="122"/>
  <c r="Q58" i="122" s="1"/>
  <c r="T58" i="122"/>
  <c r="U58" i="122" s="1"/>
  <c r="R59" i="122"/>
  <c r="S59" i="122" s="1"/>
  <c r="P59" i="122"/>
  <c r="Q59" i="122" s="1"/>
  <c r="T59" i="122"/>
  <c r="U59" i="122" s="1"/>
  <c r="R61" i="122"/>
  <c r="S61" i="122" s="1"/>
  <c r="P61" i="122"/>
  <c r="Q61" i="122" s="1"/>
  <c r="T61" i="122"/>
  <c r="U61" i="122" s="1"/>
  <c r="P36" i="122"/>
  <c r="Q36" i="122" s="1"/>
  <c r="T36" i="122"/>
  <c r="U36" i="122" s="1"/>
  <c r="R36" i="122"/>
  <c r="S36" i="122" s="1"/>
  <c r="P44" i="122"/>
  <c r="Q44" i="122" s="1"/>
  <c r="T44" i="122"/>
  <c r="U44" i="122" s="1"/>
  <c r="R44" i="122"/>
  <c r="S44" i="122" s="1"/>
  <c r="T50" i="122"/>
  <c r="U50" i="122" s="1"/>
  <c r="R50" i="122"/>
  <c r="S50" i="122" s="1"/>
  <c r="P50" i="122"/>
  <c r="Q50" i="122" s="1"/>
  <c r="P37" i="122"/>
  <c r="Q37" i="122" s="1"/>
  <c r="T37" i="122"/>
  <c r="U37" i="122" s="1"/>
  <c r="R37" i="122"/>
  <c r="S37" i="122" s="1"/>
  <c r="P45" i="122"/>
  <c r="Q45" i="122" s="1"/>
  <c r="T45" i="122"/>
  <c r="U45" i="122" s="1"/>
  <c r="R45" i="122"/>
  <c r="S45" i="122" s="1"/>
  <c r="T51" i="122"/>
  <c r="U51" i="122" s="1"/>
  <c r="R51" i="122"/>
  <c r="S51" i="122" s="1"/>
  <c r="P51" i="122"/>
  <c r="Q51" i="122" s="1"/>
  <c r="P38" i="121"/>
  <c r="Q38" i="121" s="1"/>
  <c r="T38" i="121"/>
  <c r="U38" i="121" s="1"/>
  <c r="R38" i="121"/>
  <c r="S38" i="121" s="1"/>
  <c r="P46" i="121"/>
  <c r="Q46" i="121" s="1"/>
  <c r="T46" i="121"/>
  <c r="U46" i="121" s="1"/>
  <c r="R46" i="121"/>
  <c r="S46" i="121" s="1"/>
  <c r="P39" i="121"/>
  <c r="Q39" i="121" s="1"/>
  <c r="T39" i="121"/>
  <c r="U39" i="121" s="1"/>
  <c r="R39" i="121"/>
  <c r="S39" i="121" s="1"/>
  <c r="P47" i="121"/>
  <c r="Q47" i="121" s="1"/>
  <c r="T47" i="121"/>
  <c r="U47" i="121" s="1"/>
  <c r="R47" i="121"/>
  <c r="S47" i="121" s="1"/>
  <c r="P40" i="121"/>
  <c r="Q40" i="121" s="1"/>
  <c r="T40" i="121"/>
  <c r="U40" i="121" s="1"/>
  <c r="R40" i="121"/>
  <c r="S40" i="121" s="1"/>
  <c r="P48" i="121"/>
  <c r="Q48" i="121" s="1"/>
  <c r="T48" i="121"/>
  <c r="U48" i="121" s="1"/>
  <c r="R48" i="121"/>
  <c r="S48" i="121" s="1"/>
  <c r="R58" i="121"/>
  <c r="S58" i="121" s="1"/>
  <c r="P58" i="121"/>
  <c r="Q58" i="121" s="1"/>
  <c r="T58" i="121"/>
  <c r="U58" i="121" s="1"/>
  <c r="P41" i="121"/>
  <c r="Q41" i="121" s="1"/>
  <c r="T41" i="121"/>
  <c r="U41" i="121" s="1"/>
  <c r="R41" i="121"/>
  <c r="S41" i="121" s="1"/>
  <c r="P49" i="121"/>
  <c r="Q49" i="121" s="1"/>
  <c r="T49" i="121"/>
  <c r="U49" i="121" s="1"/>
  <c r="R49" i="121"/>
  <c r="S49" i="121" s="1"/>
  <c r="P42" i="121"/>
  <c r="Q42" i="121" s="1"/>
  <c r="T42" i="121"/>
  <c r="U42" i="121" s="1"/>
  <c r="R42" i="121"/>
  <c r="S42" i="121" s="1"/>
  <c r="P43" i="121"/>
  <c r="Q43" i="121" s="1"/>
  <c r="T43" i="121"/>
  <c r="U43" i="121" s="1"/>
  <c r="R43" i="121"/>
  <c r="S43" i="121" s="1"/>
  <c r="R60" i="121"/>
  <c r="S60" i="121" s="1"/>
  <c r="P60" i="121"/>
  <c r="Q60" i="121" s="1"/>
  <c r="T60" i="121"/>
  <c r="U60" i="121" s="1"/>
  <c r="R61" i="121"/>
  <c r="S61" i="121" s="1"/>
  <c r="P61" i="121"/>
  <c r="Q61" i="121" s="1"/>
  <c r="T61" i="121"/>
  <c r="U61" i="121" s="1"/>
  <c r="P36" i="121"/>
  <c r="Q36" i="121" s="1"/>
  <c r="T36" i="121"/>
  <c r="U36" i="121" s="1"/>
  <c r="R36" i="121"/>
  <c r="S36" i="121" s="1"/>
  <c r="P44" i="121"/>
  <c r="Q44" i="121" s="1"/>
  <c r="T44" i="121"/>
  <c r="U44" i="121" s="1"/>
  <c r="R44" i="121"/>
  <c r="S44" i="121" s="1"/>
  <c r="T50" i="121"/>
  <c r="U50" i="121" s="1"/>
  <c r="R50" i="121"/>
  <c r="S50" i="121" s="1"/>
  <c r="P50" i="121"/>
  <c r="Q50" i="121" s="1"/>
  <c r="R59" i="121"/>
  <c r="S59" i="121" s="1"/>
  <c r="P59" i="121"/>
  <c r="Q59" i="121" s="1"/>
  <c r="T59" i="121"/>
  <c r="U59" i="121" s="1"/>
  <c r="R65" i="121"/>
  <c r="S65" i="121" s="1"/>
  <c r="P65" i="121"/>
  <c r="Q65" i="121" s="1"/>
  <c r="T65" i="121"/>
  <c r="U65" i="121" s="1"/>
  <c r="P37" i="121"/>
  <c r="Q37" i="121" s="1"/>
  <c r="T37" i="121"/>
  <c r="U37" i="121" s="1"/>
  <c r="R37" i="121"/>
  <c r="S37" i="121" s="1"/>
  <c r="P45" i="121"/>
  <c r="Q45" i="121" s="1"/>
  <c r="T45" i="121"/>
  <c r="U45" i="121" s="1"/>
  <c r="R45" i="121"/>
  <c r="S45" i="121" s="1"/>
  <c r="T51" i="121"/>
  <c r="U51" i="121" s="1"/>
  <c r="R51" i="121"/>
  <c r="S51" i="121" s="1"/>
  <c r="P51" i="121"/>
  <c r="Q51" i="121" s="1"/>
  <c r="P38" i="120"/>
  <c r="Q38" i="120" s="1"/>
  <c r="T38" i="120"/>
  <c r="U38" i="120" s="1"/>
  <c r="R38" i="120"/>
  <c r="S38" i="120" s="1"/>
  <c r="P46" i="120"/>
  <c r="Q46" i="120" s="1"/>
  <c r="T46" i="120"/>
  <c r="U46" i="120" s="1"/>
  <c r="R46" i="120"/>
  <c r="S46" i="120" s="1"/>
  <c r="P39" i="120"/>
  <c r="Q39" i="120" s="1"/>
  <c r="T39" i="120"/>
  <c r="U39" i="120" s="1"/>
  <c r="R39" i="120"/>
  <c r="S39" i="120" s="1"/>
  <c r="P47" i="120"/>
  <c r="Q47" i="120" s="1"/>
  <c r="T47" i="120"/>
  <c r="U47" i="120" s="1"/>
  <c r="R47" i="120"/>
  <c r="S47" i="120" s="1"/>
  <c r="P40" i="120"/>
  <c r="Q40" i="120" s="1"/>
  <c r="T40" i="120"/>
  <c r="U40" i="120" s="1"/>
  <c r="R40" i="120"/>
  <c r="S40" i="120" s="1"/>
  <c r="P48" i="120"/>
  <c r="Q48" i="120" s="1"/>
  <c r="T48" i="120"/>
  <c r="U48" i="120" s="1"/>
  <c r="R48" i="120"/>
  <c r="S48" i="120" s="1"/>
  <c r="R58" i="120"/>
  <c r="S58" i="120" s="1"/>
  <c r="P58" i="120"/>
  <c r="Q58" i="120" s="1"/>
  <c r="T58" i="120"/>
  <c r="U58" i="120" s="1"/>
  <c r="P41" i="120"/>
  <c r="Q41" i="120" s="1"/>
  <c r="T41" i="120"/>
  <c r="U41" i="120" s="1"/>
  <c r="R41" i="120"/>
  <c r="S41" i="120" s="1"/>
  <c r="P49" i="120"/>
  <c r="Q49" i="120" s="1"/>
  <c r="T49" i="120"/>
  <c r="U49" i="120" s="1"/>
  <c r="R49" i="120"/>
  <c r="S49" i="120" s="1"/>
  <c r="R59" i="120"/>
  <c r="S59" i="120" s="1"/>
  <c r="P59" i="120"/>
  <c r="Q59" i="120" s="1"/>
  <c r="T59" i="120"/>
  <c r="U59" i="120" s="1"/>
  <c r="P42" i="120"/>
  <c r="Q42" i="120" s="1"/>
  <c r="T42" i="120"/>
  <c r="U42" i="120" s="1"/>
  <c r="R42" i="120"/>
  <c r="S42" i="120" s="1"/>
  <c r="R60" i="120"/>
  <c r="S60" i="120" s="1"/>
  <c r="P60" i="120"/>
  <c r="Q60" i="120" s="1"/>
  <c r="T60" i="120"/>
  <c r="U60" i="120" s="1"/>
  <c r="P43" i="120"/>
  <c r="Q43" i="120" s="1"/>
  <c r="T43" i="120"/>
  <c r="U43" i="120" s="1"/>
  <c r="R43" i="120"/>
  <c r="S43" i="120" s="1"/>
  <c r="P44" i="120"/>
  <c r="Q44" i="120" s="1"/>
  <c r="T44" i="120"/>
  <c r="U44" i="120" s="1"/>
  <c r="R44" i="120"/>
  <c r="S44" i="120" s="1"/>
  <c r="T50" i="120"/>
  <c r="U50" i="120" s="1"/>
  <c r="R50" i="120"/>
  <c r="S50" i="120" s="1"/>
  <c r="P50" i="120"/>
  <c r="Q50" i="120" s="1"/>
  <c r="R61" i="120"/>
  <c r="S61" i="120" s="1"/>
  <c r="P61" i="120"/>
  <c r="Q61" i="120" s="1"/>
  <c r="T61" i="120"/>
  <c r="U61" i="120" s="1"/>
  <c r="P36" i="120"/>
  <c r="Q36" i="120" s="1"/>
  <c r="T36" i="120"/>
  <c r="U36" i="120" s="1"/>
  <c r="R36" i="120"/>
  <c r="S36" i="120" s="1"/>
  <c r="R65" i="120"/>
  <c r="S65" i="120" s="1"/>
  <c r="P65" i="120"/>
  <c r="Q65" i="120" s="1"/>
  <c r="T65" i="120"/>
  <c r="U65" i="120" s="1"/>
  <c r="P37" i="120"/>
  <c r="Q37" i="120" s="1"/>
  <c r="T37" i="120"/>
  <c r="U37" i="120" s="1"/>
  <c r="R37" i="120"/>
  <c r="S37" i="120" s="1"/>
  <c r="P45" i="120"/>
  <c r="Q45" i="120" s="1"/>
  <c r="T45" i="120"/>
  <c r="U45" i="120" s="1"/>
  <c r="R45" i="120"/>
  <c r="S45" i="120" s="1"/>
  <c r="T51" i="120"/>
  <c r="U51" i="120" s="1"/>
  <c r="R51" i="120"/>
  <c r="S51" i="120" s="1"/>
  <c r="P51" i="120"/>
  <c r="Q51" i="120" s="1"/>
  <c r="S66" i="119"/>
  <c r="U66" i="119"/>
  <c r="Q66" i="119"/>
  <c r="N68" i="119" s="1"/>
  <c r="S66" i="118"/>
  <c r="Q66" i="118"/>
  <c r="N68" i="118" s="1"/>
  <c r="U66" i="118"/>
  <c r="O51" i="117"/>
  <c r="O50" i="117"/>
  <c r="N51" i="117"/>
  <c r="N50" i="117"/>
  <c r="O49" i="117"/>
  <c r="O48" i="117"/>
  <c r="O47" i="117"/>
  <c r="O46" i="117"/>
  <c r="O45" i="117"/>
  <c r="O44" i="117"/>
  <c r="O43" i="117"/>
  <c r="O42" i="117"/>
  <c r="O41" i="117"/>
  <c r="O40" i="117"/>
  <c r="O39" i="117"/>
  <c r="O38" i="117"/>
  <c r="O37" i="117"/>
  <c r="O36" i="117"/>
  <c r="N49" i="117"/>
  <c r="N48" i="117"/>
  <c r="N47" i="117"/>
  <c r="N46" i="117"/>
  <c r="N45" i="117"/>
  <c r="N44" i="117"/>
  <c r="N43" i="117"/>
  <c r="N42" i="117"/>
  <c r="N41" i="117"/>
  <c r="N40" i="117"/>
  <c r="N39" i="117"/>
  <c r="N38" i="117"/>
  <c r="N37" i="117"/>
  <c r="N36" i="117"/>
  <c r="O65" i="117"/>
  <c r="O61" i="117"/>
  <c r="O60" i="117"/>
  <c r="O59" i="117"/>
  <c r="O58" i="117"/>
  <c r="N65" i="117"/>
  <c r="N61" i="117"/>
  <c r="N60" i="117"/>
  <c r="N59" i="117"/>
  <c r="N58" i="117"/>
  <c r="P38" i="116"/>
  <c r="Q38" i="116" s="1"/>
  <c r="T38" i="116"/>
  <c r="U38" i="116" s="1"/>
  <c r="R38" i="116"/>
  <c r="S38" i="116" s="1"/>
  <c r="P46" i="116"/>
  <c r="Q46" i="116" s="1"/>
  <c r="T46" i="116"/>
  <c r="U46" i="116" s="1"/>
  <c r="R46" i="116"/>
  <c r="S46" i="116" s="1"/>
  <c r="P39" i="116"/>
  <c r="Q39" i="116" s="1"/>
  <c r="T39" i="116"/>
  <c r="U39" i="116" s="1"/>
  <c r="R39" i="116"/>
  <c r="S39" i="116" s="1"/>
  <c r="P47" i="116"/>
  <c r="Q47" i="116" s="1"/>
  <c r="T47" i="116"/>
  <c r="U47" i="116" s="1"/>
  <c r="R47" i="116"/>
  <c r="S47" i="116" s="1"/>
  <c r="P40" i="116"/>
  <c r="Q40" i="116" s="1"/>
  <c r="T40" i="116"/>
  <c r="U40" i="116" s="1"/>
  <c r="R40" i="116"/>
  <c r="S40" i="116" s="1"/>
  <c r="P48" i="116"/>
  <c r="Q48" i="116" s="1"/>
  <c r="T48" i="116"/>
  <c r="U48" i="116" s="1"/>
  <c r="R48" i="116"/>
  <c r="S48" i="116" s="1"/>
  <c r="R58" i="116"/>
  <c r="S58" i="116" s="1"/>
  <c r="P58" i="116"/>
  <c r="Q58" i="116" s="1"/>
  <c r="T58" i="116"/>
  <c r="U58" i="116" s="1"/>
  <c r="P41" i="116"/>
  <c r="Q41" i="116" s="1"/>
  <c r="T41" i="116"/>
  <c r="U41" i="116" s="1"/>
  <c r="R41" i="116"/>
  <c r="S41" i="116" s="1"/>
  <c r="P49" i="116"/>
  <c r="Q49" i="116" s="1"/>
  <c r="T49" i="116"/>
  <c r="U49" i="116" s="1"/>
  <c r="R49" i="116"/>
  <c r="S49" i="116" s="1"/>
  <c r="P42" i="116"/>
  <c r="Q42" i="116" s="1"/>
  <c r="T42" i="116"/>
  <c r="U42" i="116" s="1"/>
  <c r="R42" i="116"/>
  <c r="S42" i="116" s="1"/>
  <c r="R60" i="116"/>
  <c r="S60" i="116" s="1"/>
  <c r="P60" i="116"/>
  <c r="Q60" i="116" s="1"/>
  <c r="T60" i="116"/>
  <c r="U60" i="116" s="1"/>
  <c r="P43" i="116"/>
  <c r="Q43" i="116" s="1"/>
  <c r="T43" i="116"/>
  <c r="U43" i="116" s="1"/>
  <c r="R43" i="116"/>
  <c r="S43" i="116" s="1"/>
  <c r="R61" i="116"/>
  <c r="S61" i="116" s="1"/>
  <c r="P61" i="116"/>
  <c r="Q61" i="116" s="1"/>
  <c r="T61" i="116"/>
  <c r="U61" i="116" s="1"/>
  <c r="P36" i="116"/>
  <c r="Q36" i="116" s="1"/>
  <c r="T36" i="116"/>
  <c r="U36" i="116" s="1"/>
  <c r="R36" i="116"/>
  <c r="S36" i="116" s="1"/>
  <c r="P44" i="116"/>
  <c r="Q44" i="116" s="1"/>
  <c r="T44" i="116"/>
  <c r="U44" i="116" s="1"/>
  <c r="R44" i="116"/>
  <c r="S44" i="116" s="1"/>
  <c r="T50" i="116"/>
  <c r="U50" i="116" s="1"/>
  <c r="R50" i="116"/>
  <c r="S50" i="116" s="1"/>
  <c r="P50" i="116"/>
  <c r="Q50" i="116" s="1"/>
  <c r="R59" i="116"/>
  <c r="S59" i="116" s="1"/>
  <c r="P59" i="116"/>
  <c r="Q59" i="116" s="1"/>
  <c r="T59" i="116"/>
  <c r="U59" i="116" s="1"/>
  <c r="R65" i="116"/>
  <c r="S65" i="116" s="1"/>
  <c r="P65" i="116"/>
  <c r="Q65" i="116" s="1"/>
  <c r="T65" i="116"/>
  <c r="U65" i="116" s="1"/>
  <c r="P37" i="116"/>
  <c r="Q37" i="116" s="1"/>
  <c r="T37" i="116"/>
  <c r="U37" i="116" s="1"/>
  <c r="R37" i="116"/>
  <c r="S37" i="116" s="1"/>
  <c r="P45" i="116"/>
  <c r="Q45" i="116" s="1"/>
  <c r="T45" i="116"/>
  <c r="U45" i="116" s="1"/>
  <c r="R45" i="116"/>
  <c r="S45" i="116" s="1"/>
  <c r="T51" i="116"/>
  <c r="U51" i="116" s="1"/>
  <c r="R51" i="116"/>
  <c r="S51" i="116" s="1"/>
  <c r="P51" i="116"/>
  <c r="Q51" i="116" s="1"/>
  <c r="R50" i="115"/>
  <c r="S50" i="115" s="1"/>
  <c r="T41" i="115"/>
  <c r="U41" i="115" s="1"/>
  <c r="R51" i="115"/>
  <c r="S51" i="115" s="1"/>
  <c r="R49" i="115"/>
  <c r="S49" i="115" s="1"/>
  <c r="P65" i="115"/>
  <c r="Q65" i="115" s="1"/>
  <c r="T58" i="115"/>
  <c r="U58" i="115" s="1"/>
  <c r="T43" i="115"/>
  <c r="U43" i="115" s="1"/>
  <c r="T60" i="115"/>
  <c r="U60" i="115" s="1"/>
  <c r="R40" i="115"/>
  <c r="S40" i="115" s="1"/>
  <c r="P48" i="115"/>
  <c r="Q48" i="115" s="1"/>
  <c r="Q40" i="115"/>
  <c r="T36" i="115"/>
  <c r="U36" i="115" s="1"/>
  <c r="P42" i="115"/>
  <c r="Q42" i="115" s="1"/>
  <c r="P38" i="115"/>
  <c r="Q38" i="115" s="1"/>
  <c r="T49" i="115"/>
  <c r="U49" i="115" s="1"/>
  <c r="T61" i="115"/>
  <c r="U61" i="115" s="1"/>
  <c r="P61" i="115"/>
  <c r="Q61" i="115" s="1"/>
  <c r="P46" i="115"/>
  <c r="Q46" i="115" s="1"/>
  <c r="P45" i="115"/>
  <c r="Q45" i="115" s="1"/>
  <c r="P41" i="115"/>
  <c r="Q41" i="115" s="1"/>
  <c r="R36" i="115"/>
  <c r="S36" i="115" s="1"/>
  <c r="R43" i="115"/>
  <c r="S43" i="115" s="1"/>
  <c r="R41" i="115"/>
  <c r="S41" i="115" s="1"/>
  <c r="R46" i="115"/>
  <c r="S46" i="115" s="1"/>
  <c r="P37" i="115"/>
  <c r="Q37" i="115" s="1"/>
  <c r="T65" i="115"/>
  <c r="U65" i="115" s="1"/>
  <c r="P36" i="115"/>
  <c r="Q36" i="115" s="1"/>
  <c r="T42" i="115"/>
  <c r="U42" i="115" s="1"/>
  <c r="R38" i="115"/>
  <c r="S38" i="115" s="1"/>
  <c r="T51" i="115"/>
  <c r="U51" i="115" s="1"/>
  <c r="R59" i="115"/>
  <c r="S59" i="115" s="1"/>
  <c r="R48" i="115"/>
  <c r="S48" i="115" s="1"/>
  <c r="P47" i="115"/>
  <c r="Q47" i="115" s="1"/>
  <c r="R60" i="115"/>
  <c r="S60" i="115" s="1"/>
  <c r="R44" i="115"/>
  <c r="S44" i="115" s="1"/>
  <c r="T48" i="115"/>
  <c r="U48" i="115" s="1"/>
  <c r="T39" i="115"/>
  <c r="U39" i="115" s="1"/>
  <c r="P43" i="115"/>
  <c r="Q43" i="115" s="1"/>
  <c r="R39" i="115"/>
  <c r="S39" i="115" s="1"/>
  <c r="P60" i="115"/>
  <c r="Q60" i="115" s="1"/>
  <c r="T44" i="115"/>
  <c r="U44" i="115" s="1"/>
  <c r="T59" i="115"/>
  <c r="U59" i="115" s="1"/>
  <c r="P44" i="115"/>
  <c r="Q44" i="115" s="1"/>
  <c r="R42" i="115"/>
  <c r="S42" i="115" s="1"/>
  <c r="R45" i="115"/>
  <c r="S45" i="115" s="1"/>
  <c r="P59" i="115"/>
  <c r="Q59" i="115" s="1"/>
  <c r="P58" i="115"/>
  <c r="Q58" i="115" s="1"/>
  <c r="T40" i="115"/>
  <c r="U40" i="115" s="1"/>
  <c r="P39" i="115"/>
  <c r="Q39" i="115" s="1"/>
  <c r="T46" i="115"/>
  <c r="U46" i="115" s="1"/>
  <c r="T37" i="115"/>
  <c r="U37" i="115" s="1"/>
  <c r="T47" i="115"/>
  <c r="U47" i="115" s="1"/>
  <c r="T39" i="114"/>
  <c r="U39" i="114" s="1"/>
  <c r="R39" i="114"/>
  <c r="S39" i="114" s="1"/>
  <c r="P39" i="114"/>
  <c r="Q39" i="114" s="1"/>
  <c r="T47" i="114"/>
  <c r="U47" i="114" s="1"/>
  <c r="R47" i="114"/>
  <c r="S47" i="114" s="1"/>
  <c r="P47" i="114"/>
  <c r="Q47" i="114" s="1"/>
  <c r="R65" i="114"/>
  <c r="S65" i="114" s="1"/>
  <c r="P65" i="114"/>
  <c r="Q65" i="114" s="1"/>
  <c r="T65" i="114"/>
  <c r="U65" i="114" s="1"/>
  <c r="R61" i="114"/>
  <c r="S61" i="114" s="1"/>
  <c r="P61" i="114"/>
  <c r="Q61" i="114" s="1"/>
  <c r="T61" i="114"/>
  <c r="U61" i="114" s="1"/>
  <c r="T40" i="114"/>
  <c r="U40" i="114" s="1"/>
  <c r="R40" i="114"/>
  <c r="S40" i="114" s="1"/>
  <c r="P40" i="114"/>
  <c r="Q40" i="114" s="1"/>
  <c r="T48" i="114"/>
  <c r="U48" i="114" s="1"/>
  <c r="R48" i="114"/>
  <c r="S48" i="114" s="1"/>
  <c r="P48" i="114"/>
  <c r="Q48" i="114" s="1"/>
  <c r="T46" i="114"/>
  <c r="U46" i="114" s="1"/>
  <c r="R46" i="114"/>
  <c r="S46" i="114" s="1"/>
  <c r="P46" i="114"/>
  <c r="Q46" i="114" s="1"/>
  <c r="T41" i="114"/>
  <c r="U41" i="114" s="1"/>
  <c r="R41" i="114"/>
  <c r="S41" i="114" s="1"/>
  <c r="P41" i="114"/>
  <c r="Q41" i="114" s="1"/>
  <c r="T49" i="114"/>
  <c r="U49" i="114" s="1"/>
  <c r="R49" i="114"/>
  <c r="S49" i="114" s="1"/>
  <c r="P49" i="114"/>
  <c r="Q49" i="114" s="1"/>
  <c r="T42" i="114"/>
  <c r="U42" i="114" s="1"/>
  <c r="R42" i="114"/>
  <c r="S42" i="114" s="1"/>
  <c r="P42" i="114"/>
  <c r="Q42" i="114" s="1"/>
  <c r="T38" i="114"/>
  <c r="U38" i="114" s="1"/>
  <c r="R38" i="114"/>
  <c r="S38" i="114" s="1"/>
  <c r="P38" i="114"/>
  <c r="Q38" i="114" s="1"/>
  <c r="T43" i="114"/>
  <c r="U43" i="114" s="1"/>
  <c r="R43" i="114"/>
  <c r="S43" i="114" s="1"/>
  <c r="P43" i="114"/>
  <c r="Q43" i="114" s="1"/>
  <c r="R58" i="114"/>
  <c r="S58" i="114" s="1"/>
  <c r="P58" i="114"/>
  <c r="Q58" i="114" s="1"/>
  <c r="T58" i="114"/>
  <c r="U58" i="114" s="1"/>
  <c r="T36" i="114"/>
  <c r="U36" i="114" s="1"/>
  <c r="R36" i="114"/>
  <c r="S36" i="114" s="1"/>
  <c r="P36" i="114"/>
  <c r="Q36" i="114" s="1"/>
  <c r="T44" i="114"/>
  <c r="U44" i="114" s="1"/>
  <c r="R44" i="114"/>
  <c r="S44" i="114" s="1"/>
  <c r="P44" i="114"/>
  <c r="Q44" i="114" s="1"/>
  <c r="P50" i="114"/>
  <c r="Q50" i="114" s="1"/>
  <c r="T50" i="114"/>
  <c r="U50" i="114" s="1"/>
  <c r="R50" i="114"/>
  <c r="S50" i="114" s="1"/>
  <c r="R59" i="114"/>
  <c r="S59" i="114" s="1"/>
  <c r="P59" i="114"/>
  <c r="Q59" i="114" s="1"/>
  <c r="T59" i="114"/>
  <c r="U59" i="114" s="1"/>
  <c r="T37" i="114"/>
  <c r="U37" i="114" s="1"/>
  <c r="R37" i="114"/>
  <c r="S37" i="114" s="1"/>
  <c r="P37" i="114"/>
  <c r="Q37" i="114" s="1"/>
  <c r="T45" i="114"/>
  <c r="U45" i="114" s="1"/>
  <c r="R45" i="114"/>
  <c r="S45" i="114" s="1"/>
  <c r="P45" i="114"/>
  <c r="Q45" i="114" s="1"/>
  <c r="T51" i="114"/>
  <c r="U51" i="114" s="1"/>
  <c r="P51" i="114"/>
  <c r="Q51" i="114" s="1"/>
  <c r="R51" i="114"/>
  <c r="S51" i="114" s="1"/>
  <c r="R60" i="114"/>
  <c r="S60" i="114" s="1"/>
  <c r="P60" i="114"/>
  <c r="Q60" i="114" s="1"/>
  <c r="T60" i="114"/>
  <c r="U60" i="114" s="1"/>
  <c r="S66" i="126" l="1"/>
  <c r="U66" i="126"/>
  <c r="Q66" i="126"/>
  <c r="N68" i="126" s="1"/>
  <c r="Q66" i="125"/>
  <c r="N68" i="125" s="1"/>
  <c r="U66" i="125"/>
  <c r="S66" i="125"/>
  <c r="N69" i="125" s="1"/>
  <c r="T36" i="124"/>
  <c r="U36" i="124" s="1"/>
  <c r="R40" i="124"/>
  <c r="S40" i="124" s="1"/>
  <c r="T58" i="124"/>
  <c r="U58" i="124" s="1"/>
  <c r="P46" i="124"/>
  <c r="Q46" i="124" s="1"/>
  <c r="R46" i="124"/>
  <c r="S46" i="124" s="1"/>
  <c r="P49" i="124"/>
  <c r="Q49" i="124" s="1"/>
  <c r="R39" i="124"/>
  <c r="T46" i="124"/>
  <c r="U46" i="124" s="1"/>
  <c r="R45" i="124"/>
  <c r="S45" i="124" s="1"/>
  <c r="P42" i="124"/>
  <c r="Q42" i="124" s="1"/>
  <c r="T42" i="124"/>
  <c r="U42" i="124" s="1"/>
  <c r="R50" i="124"/>
  <c r="S50" i="124" s="1"/>
  <c r="P41" i="124"/>
  <c r="Q41" i="124" s="1"/>
  <c r="R59" i="124"/>
  <c r="S59" i="124" s="1"/>
  <c r="P48" i="124"/>
  <c r="Q48" i="124" s="1"/>
  <c r="T38" i="124"/>
  <c r="U38" i="124" s="1"/>
  <c r="T49" i="124"/>
  <c r="U49" i="124" s="1"/>
  <c r="P50" i="124"/>
  <c r="Q50" i="124" s="1"/>
  <c r="T50" i="124"/>
  <c r="U50" i="124" s="1"/>
  <c r="P61" i="124"/>
  <c r="Q61" i="124" s="1"/>
  <c r="P60" i="124"/>
  <c r="Q60" i="124" s="1"/>
  <c r="T39" i="124"/>
  <c r="U39" i="124" s="1"/>
  <c r="P45" i="124"/>
  <c r="Q45" i="124" s="1"/>
  <c r="T44" i="124"/>
  <c r="U44" i="124" s="1"/>
  <c r="R43" i="124"/>
  <c r="S43" i="124" s="1"/>
  <c r="T41" i="124"/>
  <c r="U41" i="124" s="1"/>
  <c r="P51" i="124"/>
  <c r="Q51" i="124" s="1"/>
  <c r="R37" i="124"/>
  <c r="S37" i="124" s="1"/>
  <c r="R61" i="124"/>
  <c r="S61" i="124" s="1"/>
  <c r="R60" i="124"/>
  <c r="S60" i="124" s="1"/>
  <c r="T48" i="124"/>
  <c r="U48" i="124" s="1"/>
  <c r="S39" i="124"/>
  <c r="T51" i="124"/>
  <c r="U51" i="124" s="1"/>
  <c r="P36" i="124"/>
  <c r="Q36" i="124" s="1"/>
  <c r="R51" i="124"/>
  <c r="S51" i="124" s="1"/>
  <c r="T61" i="124"/>
  <c r="U61" i="124" s="1"/>
  <c r="T60" i="124"/>
  <c r="U60" i="124" s="1"/>
  <c r="P58" i="124"/>
  <c r="Q58" i="124" s="1"/>
  <c r="P38" i="124"/>
  <c r="Q38" i="124" s="1"/>
  <c r="T37" i="124"/>
  <c r="U37" i="124" s="1"/>
  <c r="P39" i="124"/>
  <c r="Q39" i="124" s="1"/>
  <c r="T59" i="124"/>
  <c r="U59" i="124" s="1"/>
  <c r="T43" i="124"/>
  <c r="U43" i="124" s="1"/>
  <c r="R58" i="124"/>
  <c r="S58" i="124" s="1"/>
  <c r="T40" i="124"/>
  <c r="U40" i="124" s="1"/>
  <c r="P59" i="124"/>
  <c r="Q59" i="124" s="1"/>
  <c r="R47" i="124"/>
  <c r="S47" i="124" s="1"/>
  <c r="R36" i="124"/>
  <c r="S36" i="124" s="1"/>
  <c r="R41" i="124"/>
  <c r="S41" i="124" s="1"/>
  <c r="T47" i="124"/>
  <c r="U47" i="124" s="1"/>
  <c r="R38" i="124"/>
  <c r="S38" i="124" s="1"/>
  <c r="P43" i="124"/>
  <c r="Q43" i="124" s="1"/>
  <c r="P40" i="124"/>
  <c r="Q40" i="124" s="1"/>
  <c r="R44" i="124"/>
  <c r="S44" i="124" s="1"/>
  <c r="R48" i="124"/>
  <c r="S48" i="124" s="1"/>
  <c r="P47" i="124"/>
  <c r="Q47" i="124" s="1"/>
  <c r="R42" i="124"/>
  <c r="S42" i="124" s="1"/>
  <c r="U66" i="122"/>
  <c r="S66" i="122"/>
  <c r="Q66" i="122"/>
  <c r="N68" i="122" s="1"/>
  <c r="Q66" i="121"/>
  <c r="N68" i="121" s="1"/>
  <c r="S66" i="121"/>
  <c r="U66" i="121"/>
  <c r="Q66" i="120"/>
  <c r="N68" i="120" s="1"/>
  <c r="S66" i="120"/>
  <c r="U66" i="120"/>
  <c r="N69" i="119"/>
  <c r="N69" i="118"/>
  <c r="R61" i="117"/>
  <c r="S61" i="117" s="1"/>
  <c r="P61" i="117"/>
  <c r="Q61" i="117" s="1"/>
  <c r="T61" i="117"/>
  <c r="U61" i="117" s="1"/>
  <c r="P38" i="117"/>
  <c r="Q38" i="117" s="1"/>
  <c r="T38" i="117"/>
  <c r="U38" i="117" s="1"/>
  <c r="R38" i="117"/>
  <c r="S38" i="117" s="1"/>
  <c r="P46" i="117"/>
  <c r="Q46" i="117" s="1"/>
  <c r="T46" i="117"/>
  <c r="U46" i="117" s="1"/>
  <c r="R46" i="117"/>
  <c r="S46" i="117" s="1"/>
  <c r="P39" i="117"/>
  <c r="Q39" i="117" s="1"/>
  <c r="T39" i="117"/>
  <c r="U39" i="117" s="1"/>
  <c r="R39" i="117"/>
  <c r="S39" i="117" s="1"/>
  <c r="P47" i="117"/>
  <c r="Q47" i="117" s="1"/>
  <c r="T47" i="117"/>
  <c r="U47" i="117" s="1"/>
  <c r="R47" i="117"/>
  <c r="S47" i="117" s="1"/>
  <c r="P40" i="117"/>
  <c r="Q40" i="117" s="1"/>
  <c r="T40" i="117"/>
  <c r="U40" i="117" s="1"/>
  <c r="R40" i="117"/>
  <c r="S40" i="117" s="1"/>
  <c r="P48" i="117"/>
  <c r="Q48" i="117" s="1"/>
  <c r="T48" i="117"/>
  <c r="U48" i="117" s="1"/>
  <c r="R48" i="117"/>
  <c r="S48" i="117" s="1"/>
  <c r="R58" i="117"/>
  <c r="S58" i="117" s="1"/>
  <c r="P58" i="117"/>
  <c r="Q58" i="117" s="1"/>
  <c r="T58" i="117"/>
  <c r="U58" i="117" s="1"/>
  <c r="P41" i="117"/>
  <c r="Q41" i="117" s="1"/>
  <c r="T41" i="117"/>
  <c r="U41" i="117" s="1"/>
  <c r="R41" i="117"/>
  <c r="S41" i="117" s="1"/>
  <c r="P49" i="117"/>
  <c r="Q49" i="117" s="1"/>
  <c r="T49" i="117"/>
  <c r="U49" i="117" s="1"/>
  <c r="R49" i="117"/>
  <c r="S49" i="117" s="1"/>
  <c r="R59" i="117"/>
  <c r="S59" i="117" s="1"/>
  <c r="P59" i="117"/>
  <c r="Q59" i="117" s="1"/>
  <c r="T59" i="117"/>
  <c r="U59" i="117" s="1"/>
  <c r="P42" i="117"/>
  <c r="Q42" i="117" s="1"/>
  <c r="T42" i="117"/>
  <c r="U42" i="117" s="1"/>
  <c r="R42" i="117"/>
  <c r="S42" i="117" s="1"/>
  <c r="P43" i="117"/>
  <c r="Q43" i="117" s="1"/>
  <c r="T43" i="117"/>
  <c r="U43" i="117" s="1"/>
  <c r="R43" i="117"/>
  <c r="S43" i="117" s="1"/>
  <c r="R60" i="117"/>
  <c r="S60" i="117" s="1"/>
  <c r="P60" i="117"/>
  <c r="Q60" i="117" s="1"/>
  <c r="T60" i="117"/>
  <c r="U60" i="117" s="1"/>
  <c r="P36" i="117"/>
  <c r="Q36" i="117" s="1"/>
  <c r="T36" i="117"/>
  <c r="U36" i="117" s="1"/>
  <c r="R36" i="117"/>
  <c r="S36" i="117" s="1"/>
  <c r="P44" i="117"/>
  <c r="Q44" i="117" s="1"/>
  <c r="T44" i="117"/>
  <c r="U44" i="117" s="1"/>
  <c r="R44" i="117"/>
  <c r="S44" i="117" s="1"/>
  <c r="T50" i="117"/>
  <c r="U50" i="117" s="1"/>
  <c r="R50" i="117"/>
  <c r="S50" i="117" s="1"/>
  <c r="P50" i="117"/>
  <c r="Q50" i="117" s="1"/>
  <c r="R65" i="117"/>
  <c r="S65" i="117" s="1"/>
  <c r="P65" i="117"/>
  <c r="Q65" i="117" s="1"/>
  <c r="T65" i="117"/>
  <c r="U65" i="117" s="1"/>
  <c r="P37" i="117"/>
  <c r="Q37" i="117" s="1"/>
  <c r="T37" i="117"/>
  <c r="U37" i="117" s="1"/>
  <c r="R37" i="117"/>
  <c r="S37" i="117" s="1"/>
  <c r="P45" i="117"/>
  <c r="Q45" i="117" s="1"/>
  <c r="T45" i="117"/>
  <c r="U45" i="117" s="1"/>
  <c r="R45" i="117"/>
  <c r="S45" i="117" s="1"/>
  <c r="T51" i="117"/>
  <c r="U51" i="117" s="1"/>
  <c r="R51" i="117"/>
  <c r="S51" i="117" s="1"/>
  <c r="P51" i="117"/>
  <c r="Q51" i="117" s="1"/>
  <c r="U66" i="116"/>
  <c r="Q66" i="116"/>
  <c r="N68" i="116" s="1"/>
  <c r="S66" i="116"/>
  <c r="U66" i="115"/>
  <c r="Q66" i="115"/>
  <c r="N68" i="115" s="1"/>
  <c r="S66" i="115"/>
  <c r="N69" i="115" s="1"/>
  <c r="U66" i="114"/>
  <c r="Q66" i="114"/>
  <c r="N68" i="114" s="1"/>
  <c r="S66" i="114"/>
  <c r="N69" i="126" l="1"/>
  <c r="S66" i="124"/>
  <c r="Q66" i="124"/>
  <c r="N68" i="124" s="1"/>
  <c r="U66" i="124"/>
  <c r="N69" i="122"/>
  <c r="N69" i="121"/>
  <c r="N69" i="120"/>
  <c r="S66" i="117"/>
  <c r="U66" i="117"/>
  <c r="Q66" i="117"/>
  <c r="N68" i="117" s="1"/>
  <c r="N69" i="116"/>
  <c r="N69" i="114"/>
  <c r="N69" i="124" l="1"/>
  <c r="N69" i="117"/>
</calcChain>
</file>

<file path=xl/sharedStrings.xml><?xml version="1.0" encoding="utf-8"?>
<sst xmlns="http://schemas.openxmlformats.org/spreadsheetml/2006/main" count="2662" uniqueCount="119">
  <si>
    <t>Martens en Van Oord</t>
  </si>
  <si>
    <t>Afdeling laboratoriumonderzoek</t>
  </si>
  <si>
    <t>In opdracht van:</t>
  </si>
  <si>
    <t>R. Wight</t>
  </si>
  <si>
    <t>Werk:</t>
  </si>
  <si>
    <t>VKS Waal - Engineren/uitvoeren - Vaarweg- en Kribvaksuppleties Waal</t>
  </si>
  <si>
    <t>Werknummer:</t>
  </si>
  <si>
    <t>INVOER VOOR GRAFIEK</t>
  </si>
  <si>
    <t>Onderdeel:</t>
  </si>
  <si>
    <t>Maatregel 3</t>
  </si>
  <si>
    <t>Rapportnummer:</t>
  </si>
  <si>
    <t>Z-001</t>
  </si>
  <si>
    <t>zeef [mm]</t>
  </si>
  <si>
    <t>door [%]</t>
  </si>
  <si>
    <t>Ondergrens zand</t>
  </si>
  <si>
    <t>Bovengrens zand</t>
  </si>
  <si>
    <t>Datum monstername:</t>
  </si>
  <si>
    <t>NEN-EN-932</t>
  </si>
  <si>
    <t>Tijdstip:</t>
  </si>
  <si>
    <t>Vaartuig:</t>
  </si>
  <si>
    <t>Salerno</t>
  </si>
  <si>
    <t>Zeefanalyse</t>
  </si>
  <si>
    <t>Zeefmaat</t>
  </si>
  <si>
    <t>Op [%]</t>
  </si>
  <si>
    <t>Door [%]</t>
  </si>
  <si>
    <t>GRINDFRACTIE</t>
  </si>
  <si>
    <t>ZANDFRACTIE</t>
  </si>
  <si>
    <t>2,0 mm</t>
  </si>
  <si>
    <t>C 63</t>
  </si>
  <si>
    <t>1,4 mm</t>
  </si>
  <si>
    <t>C 45</t>
  </si>
  <si>
    <t>1,0 mm</t>
  </si>
  <si>
    <t>C 31,5</t>
  </si>
  <si>
    <t>710 µm</t>
  </si>
  <si>
    <t>C 22,4</t>
  </si>
  <si>
    <t>500 µm</t>
  </si>
  <si>
    <t>C 16</t>
  </si>
  <si>
    <t>355 µm</t>
  </si>
  <si>
    <t>C 11.2</t>
  </si>
  <si>
    <t>250 µm</t>
  </si>
  <si>
    <t>C 8</t>
  </si>
  <si>
    <t>180 µm</t>
  </si>
  <si>
    <t>C 5.6</t>
  </si>
  <si>
    <t>125 µm</t>
  </si>
  <si>
    <t>C 4</t>
  </si>
  <si>
    <t>90 µm</t>
  </si>
  <si>
    <t>2,8 mm</t>
  </si>
  <si>
    <t>63 µm</t>
  </si>
  <si>
    <t>D50</t>
  </si>
  <si>
    <t>D60</t>
  </si>
  <si>
    <t>D10</t>
  </si>
  <si>
    <t>Eis SYS-00011: &lt;0,063um kleiner dan 1%</t>
  </si>
  <si>
    <t>waarde (%)</t>
  </si>
  <si>
    <t>voldoet:</t>
  </si>
  <si>
    <t>Gehalte &lt; 63 µm</t>
  </si>
  <si>
    <t>ja</t>
  </si>
  <si>
    <t>Eis SYS-00010 (afspraak VTW03)</t>
  </si>
  <si>
    <t>5-10</t>
  </si>
  <si>
    <t>%</t>
  </si>
  <si>
    <t>fijn zand (63-250 mu)</t>
  </si>
  <si>
    <t>15-30</t>
  </si>
  <si>
    <t>zand (250-500mu)</t>
  </si>
  <si>
    <t>45-60</t>
  </si>
  <si>
    <t>grof zand (500-2000mu)</t>
  </si>
  <si>
    <t>20-30</t>
  </si>
  <si>
    <t>grind (2-5mm)</t>
  </si>
  <si>
    <t>1-3</t>
  </si>
  <si>
    <t>grind (5-6mm)</t>
  </si>
  <si>
    <t xml:space="preserve">Opmerking  </t>
  </si>
  <si>
    <t>Eis samenstelling volgens VTW03.</t>
  </si>
  <si>
    <t>Monstername uitgevoerd cfr. NEN-EN-932</t>
  </si>
  <si>
    <t>Zeefanalyse uitgevoerd cfr. NEN-EN-933</t>
  </si>
  <si>
    <t>Voor akkoord</t>
  </si>
  <si>
    <t>Plaats:</t>
  </si>
  <si>
    <t>Venlo</t>
  </si>
  <si>
    <t>Vrijgave</t>
  </si>
  <si>
    <t>Andelst</t>
  </si>
  <si>
    <t>W. FAASSEN</t>
  </si>
  <si>
    <t>d.d.</t>
  </si>
  <si>
    <t>Naam:</t>
  </si>
  <si>
    <t>W. Faassen</t>
  </si>
  <si>
    <t>W. Schreur</t>
  </si>
  <si>
    <t>D60/D10</t>
  </si>
  <si>
    <t>Z-002</t>
  </si>
  <si>
    <t>Borneo</t>
  </si>
  <si>
    <t>G. van Leeuwen</t>
  </si>
  <si>
    <t>Z-003</t>
  </si>
  <si>
    <t>J. Janssen</t>
  </si>
  <si>
    <t>Z-004</t>
  </si>
  <si>
    <t>Z-005</t>
  </si>
  <si>
    <t>Z-006</t>
  </si>
  <si>
    <t>Z-007</t>
  </si>
  <si>
    <t>Z-008</t>
  </si>
  <si>
    <t>Z-009</t>
  </si>
  <si>
    <t>Archipel</t>
  </si>
  <si>
    <t>Z-010</t>
  </si>
  <si>
    <t>B. van Wijlen</t>
  </si>
  <si>
    <t>Z-011</t>
  </si>
  <si>
    <t>Z-012</t>
  </si>
  <si>
    <t>Z-013</t>
  </si>
  <si>
    <t>Z-014</t>
  </si>
  <si>
    <t>Z-015</t>
  </si>
  <si>
    <t>Z-016</t>
  </si>
  <si>
    <t>Z-017</t>
  </si>
  <si>
    <t>Z-018</t>
  </si>
  <si>
    <t>Z-019</t>
  </si>
  <si>
    <t>Vaarwel+Jelmer</t>
  </si>
  <si>
    <t>Z-020</t>
  </si>
  <si>
    <t>Z-021</t>
  </si>
  <si>
    <t>Dianthus</t>
  </si>
  <si>
    <t>Z-022</t>
  </si>
  <si>
    <t>Z-023</t>
  </si>
  <si>
    <t>River Drone 3</t>
  </si>
  <si>
    <t>nntb</t>
  </si>
  <si>
    <t>nee</t>
  </si>
  <si>
    <t>Nordica</t>
  </si>
  <si>
    <t>Z-024</t>
  </si>
  <si>
    <t>Z-025</t>
  </si>
  <si>
    <t>Z-026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</si>
</sst>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General_)"/>
    <numFmt numFmtId="165" formatCode="0.000"/>
    <numFmt numFmtId="166" formatCode="0.0"/>
    <numFmt numFmtId="167" formatCode="0.0%"/>
    <numFmt numFmtId="168" formatCode="d\ mmmm\ yyyy"/>
    <numFmt numFmtId="169" formatCode="dd/mm/yy;@"/>
    <numFmt numFmtId="170" formatCode="[$-413]d\ mmmm\ yyyy;@"/>
  </numFmts>
  <fonts count="16">
    <font>
      <sz val="10"/>
      <name val="Courier"/>
    </font>
    <font>
      <sz val="10"/>
      <name val="Arial"/>
      <family val="2"/>
    </font>
    <font>
      <sz val="10"/>
      <name val="HelveticaNeueLT Com 55 Roman"/>
      <family val="2"/>
    </font>
    <font>
      <sz val="9"/>
      <name val="HelveticaNeueLT Com 55 Roman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9"/>
      <color theme="0" tint="-0.14999847407452621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164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164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horizontal="center"/>
    </xf>
    <xf numFmtId="14" fontId="3" fillId="0" borderId="0" xfId="2" applyNumberFormat="1" applyFont="1" applyAlignment="1">
      <alignment horizontal="left"/>
    </xf>
    <xf numFmtId="0" fontId="1" fillId="0" borderId="1" xfId="2" applyBorder="1"/>
    <xf numFmtId="0" fontId="1" fillId="0" borderId="0" xfId="2"/>
    <xf numFmtId="0" fontId="1" fillId="0" borderId="0" xfId="2" applyAlignment="1">
      <alignment horizontal="center"/>
    </xf>
    <xf numFmtId="164" fontId="7" fillId="0" borderId="0" xfId="0" applyFont="1"/>
    <xf numFmtId="0" fontId="8" fillId="0" borderId="0" xfId="2" applyFont="1"/>
    <xf numFmtId="0" fontId="1" fillId="0" borderId="0" xfId="2" applyAlignment="1">
      <alignment horizontal="left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/>
    <xf numFmtId="0" fontId="7" fillId="0" borderId="2" xfId="0" applyNumberFormat="1" applyFont="1" applyBorder="1" applyAlignment="1">
      <alignment horizontal="center"/>
    </xf>
    <xf numFmtId="0" fontId="14" fillId="0" borderId="4" xfId="0" applyNumberFormat="1" applyFont="1" applyBorder="1"/>
    <xf numFmtId="0" fontId="7" fillId="0" borderId="5" xfId="0" applyNumberFormat="1" applyFont="1" applyBorder="1" applyAlignment="1">
      <alignment horizontal="center"/>
    </xf>
    <xf numFmtId="0" fontId="12" fillId="0" borderId="0" xfId="0" applyNumberFormat="1" applyFont="1"/>
    <xf numFmtId="0" fontId="7" fillId="0" borderId="7" xfId="0" applyNumberFormat="1" applyFont="1" applyBorder="1" applyAlignment="1">
      <alignment horizontal="center"/>
    </xf>
    <xf numFmtId="0" fontId="14" fillId="0" borderId="1" xfId="0" applyNumberFormat="1" applyFont="1" applyBorder="1"/>
    <xf numFmtId="0" fontId="12" fillId="0" borderId="0" xfId="2" applyFont="1"/>
    <xf numFmtId="165" fontId="7" fillId="0" borderId="0" xfId="2" applyNumberFormat="1" applyFont="1"/>
    <xf numFmtId="165" fontId="7" fillId="0" borderId="0" xfId="0" applyNumberFormat="1" applyFont="1"/>
    <xf numFmtId="0" fontId="1" fillId="0" borderId="4" xfId="2" applyBorder="1"/>
    <xf numFmtId="0" fontId="7" fillId="0" borderId="4" xfId="2" applyFont="1" applyBorder="1"/>
    <xf numFmtId="165" fontId="9" fillId="0" borderId="0" xfId="2" applyNumberFormat="1" applyFont="1"/>
    <xf numFmtId="165" fontId="1" fillId="0" borderId="0" xfId="2" applyNumberFormat="1" applyAlignment="1">
      <alignment horizontal="center"/>
    </xf>
    <xf numFmtId="166" fontId="1" fillId="0" borderId="0" xfId="2" applyNumberFormat="1" applyAlignment="1">
      <alignment horizontal="center"/>
    </xf>
    <xf numFmtId="0" fontId="7" fillId="0" borderId="9" xfId="2" applyFont="1" applyBorder="1"/>
    <xf numFmtId="170" fontId="7" fillId="0" borderId="0" xfId="0" applyNumberFormat="1" applyFont="1"/>
    <xf numFmtId="0" fontId="7" fillId="0" borderId="10" xfId="2" applyFont="1" applyBorder="1"/>
    <xf numFmtId="170" fontId="7" fillId="0" borderId="0" xfId="0" applyNumberFormat="1" applyFont="1" applyAlignment="1" applyProtection="1">
      <alignment horizontal="left"/>
      <protection locked="0"/>
    </xf>
    <xf numFmtId="0" fontId="7" fillId="0" borderId="1" xfId="2" applyFont="1" applyBorder="1"/>
    <xf numFmtId="0" fontId="11" fillId="0" borderId="4" xfId="2" applyFont="1" applyBorder="1"/>
    <xf numFmtId="0" fontId="5" fillId="0" borderId="0" xfId="2" applyFont="1" applyAlignment="1">
      <alignment vertical="center"/>
    </xf>
    <xf numFmtId="0" fontId="6" fillId="0" borderId="0" xfId="2" applyFont="1"/>
    <xf numFmtId="0" fontId="9" fillId="0" borderId="0" xfId="2" applyFont="1" applyAlignment="1">
      <alignment vertical="center"/>
    </xf>
    <xf numFmtId="0" fontId="7" fillId="0" borderId="0" xfId="3" applyFont="1"/>
    <xf numFmtId="0" fontId="7" fillId="2" borderId="0" xfId="3" applyFont="1" applyFill="1"/>
    <xf numFmtId="0" fontId="1" fillId="0" borderId="0" xfId="3"/>
    <xf numFmtId="169" fontId="1" fillId="0" borderId="0" xfId="2" applyNumberFormat="1"/>
    <xf numFmtId="0" fontId="9" fillId="0" borderId="0" xfId="0" applyNumberFormat="1" applyFont="1"/>
    <xf numFmtId="0" fontId="10" fillId="0" borderId="0" xfId="2" applyFont="1"/>
    <xf numFmtId="0" fontId="11" fillId="0" borderId="0" xfId="0" applyNumberFormat="1" applyFont="1" applyAlignment="1">
      <alignment horizontal="center"/>
    </xf>
    <xf numFmtId="9" fontId="7" fillId="0" borderId="0" xfId="2" applyNumberFormat="1" applyFont="1"/>
    <xf numFmtId="0" fontId="14" fillId="0" borderId="0" xfId="0" applyNumberFormat="1" applyFont="1"/>
    <xf numFmtId="166" fontId="8" fillId="0" borderId="0" xfId="0" applyNumberFormat="1" applyFont="1" applyAlignment="1">
      <alignment horizontal="left"/>
    </xf>
    <xf numFmtId="0" fontId="7" fillId="0" borderId="0" xfId="2" applyFont="1" applyAlignment="1">
      <alignment horizontal="left"/>
    </xf>
    <xf numFmtId="168" fontId="7" fillId="0" borderId="0" xfId="2" applyNumberFormat="1" applyFont="1" applyAlignment="1">
      <alignment horizontal="left"/>
    </xf>
    <xf numFmtId="49" fontId="1" fillId="0" borderId="0" xfId="0" applyNumberFormat="1" applyFont="1" applyProtection="1">
      <protection locked="0"/>
    </xf>
    <xf numFmtId="0" fontId="9" fillId="0" borderId="0" xfId="2" applyFont="1"/>
    <xf numFmtId="166" fontId="9" fillId="0" borderId="0" xfId="2" applyNumberFormat="1" applyFont="1" applyAlignment="1">
      <alignment horizontal="left"/>
    </xf>
    <xf numFmtId="166" fontId="7" fillId="0" borderId="0" xfId="2" applyNumberFormat="1" applyFont="1" applyAlignment="1">
      <alignment horizontal="center"/>
    </xf>
    <xf numFmtId="10" fontId="7" fillId="0" borderId="0" xfId="2" applyNumberFormat="1" applyFont="1" applyAlignment="1">
      <alignment horizontal="left"/>
    </xf>
    <xf numFmtId="167" fontId="7" fillId="0" borderId="0" xfId="2" applyNumberFormat="1" applyFont="1" applyAlignment="1">
      <alignment horizontal="left"/>
    </xf>
    <xf numFmtId="0" fontId="7" fillId="0" borderId="0" xfId="2" applyFont="1" applyAlignment="1">
      <alignment horizontal="right"/>
    </xf>
    <xf numFmtId="0" fontId="7" fillId="0" borderId="0" xfId="0" applyNumberFormat="1" applyFont="1" applyAlignment="1">
      <alignment horizontal="right"/>
    </xf>
    <xf numFmtId="0" fontId="15" fillId="0" borderId="0" xfId="2" applyFont="1"/>
    <xf numFmtId="49" fontId="7" fillId="0" borderId="1" xfId="0" applyNumberFormat="1" applyFont="1" applyBorder="1" applyProtection="1">
      <protection locked="0"/>
    </xf>
    <xf numFmtId="0" fontId="11" fillId="0" borderId="1" xfId="0" applyNumberFormat="1" applyFont="1" applyBorder="1" applyAlignment="1">
      <alignment horizontal="center"/>
    </xf>
    <xf numFmtId="166" fontId="7" fillId="0" borderId="0" xfId="1" applyNumberFormat="1" applyFont="1" applyBorder="1" applyAlignment="1" applyProtection="1">
      <alignment horizontal="center"/>
    </xf>
    <xf numFmtId="0" fontId="13" fillId="0" borderId="0" xfId="0" applyNumberFormat="1" applyFont="1"/>
    <xf numFmtId="0" fontId="9" fillId="0" borderId="1" xfId="0" applyNumberFormat="1" applyFont="1" applyBorder="1"/>
    <xf numFmtId="0" fontId="11" fillId="0" borderId="4" xfId="0" applyNumberFormat="1" applyFont="1" applyBorder="1"/>
    <xf numFmtId="0" fontId="5" fillId="0" borderId="1" xfId="2" applyFont="1" applyBorder="1" applyAlignment="1">
      <alignment vertical="center"/>
    </xf>
    <xf numFmtId="0" fontId="6" fillId="0" borderId="1" xfId="2" applyFont="1" applyBorder="1"/>
    <xf numFmtId="0" fontId="8" fillId="2" borderId="0" xfId="2" applyFont="1" applyFill="1"/>
    <xf numFmtId="0" fontId="7" fillId="0" borderId="4" xfId="2" applyFont="1" applyBorder="1" applyAlignment="1">
      <alignment horizontal="right"/>
    </xf>
    <xf numFmtId="0" fontId="11" fillId="0" borderId="2" xfId="2" applyFont="1" applyBorder="1" applyAlignment="1">
      <alignment horizontal="right"/>
    </xf>
    <xf numFmtId="1" fontId="7" fillId="0" borderId="3" xfId="0" applyNumberFormat="1" applyFont="1" applyBorder="1" applyAlignment="1" applyProtection="1">
      <alignment horizontal="center"/>
      <protection locked="0"/>
    </xf>
    <xf numFmtId="1" fontId="7" fillId="0" borderId="3" xfId="0" applyNumberFormat="1" applyFont="1" applyBorder="1" applyAlignment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" fontId="7" fillId="0" borderId="6" xfId="0" applyNumberFormat="1" applyFont="1" applyBorder="1" applyAlignment="1">
      <alignment horizontal="center"/>
    </xf>
    <xf numFmtId="1" fontId="7" fillId="0" borderId="8" xfId="0" applyNumberFormat="1" applyFont="1" applyBorder="1" applyAlignment="1" applyProtection="1">
      <alignment horizontal="center"/>
      <protection locked="0"/>
    </xf>
    <xf numFmtId="1" fontId="7" fillId="0" borderId="8" xfId="0" applyNumberFormat="1" applyFont="1" applyBorder="1" applyAlignment="1">
      <alignment horizontal="center"/>
    </xf>
    <xf numFmtId="164" fontId="7" fillId="0" borderId="0" xfId="0" applyFont="1" applyAlignment="1">
      <alignment vertical="center"/>
    </xf>
    <xf numFmtId="0" fontId="7" fillId="0" borderId="0" xfId="3" applyFont="1" applyAlignment="1">
      <alignment vertical="center"/>
    </xf>
    <xf numFmtId="164" fontId="7" fillId="0" borderId="0" xfId="0" applyFont="1" applyAlignment="1" applyProtection="1">
      <alignment horizontal="left" vertical="center"/>
      <protection locked="0" hidden="1"/>
    </xf>
    <xf numFmtId="164" fontId="7" fillId="0" borderId="0" xfId="0" applyFont="1" applyAlignment="1" applyProtection="1">
      <alignment vertical="center"/>
      <protection locked="0" hidden="1"/>
    </xf>
    <xf numFmtId="0" fontId="7" fillId="0" borderId="0" xfId="2" applyFont="1" applyAlignment="1">
      <alignment vertical="center"/>
    </xf>
    <xf numFmtId="170" fontId="7" fillId="0" borderId="0" xfId="2" applyNumberFormat="1" applyFont="1" applyAlignment="1">
      <alignment vertical="center"/>
    </xf>
    <xf numFmtId="3" fontId="7" fillId="0" borderId="0" xfId="2" applyNumberFormat="1" applyFont="1" applyAlignment="1">
      <alignment vertical="center"/>
    </xf>
    <xf numFmtId="3" fontId="7" fillId="0" borderId="0" xfId="2" applyNumberFormat="1" applyFont="1" applyAlignment="1">
      <alignment horizontal="left" vertical="center"/>
    </xf>
    <xf numFmtId="20" fontId="7" fillId="0" borderId="0" xfId="2" applyNumberFormat="1" applyFont="1" applyAlignment="1">
      <alignment horizontal="left" vertical="center"/>
    </xf>
    <xf numFmtId="0" fontId="7" fillId="0" borderId="0" xfId="2" applyFont="1" applyAlignment="1" applyProtection="1">
      <alignment vertical="center"/>
      <protection locked="0"/>
    </xf>
    <xf numFmtId="16" fontId="7" fillId="0" borderId="0" xfId="2" quotePrefix="1" applyNumberFormat="1" applyFont="1" applyAlignment="1">
      <alignment horizontal="right"/>
    </xf>
    <xf numFmtId="0" fontId="7" fillId="0" borderId="0" xfId="2" applyFont="1" applyAlignment="1" applyProtection="1">
      <alignment horizontal="left" vertical="center"/>
      <protection locked="0"/>
    </xf>
    <xf numFmtId="170" fontId="7" fillId="0" borderId="0" xfId="0" applyNumberFormat="1" applyFont="1" applyAlignment="1">
      <alignment horizontal="right"/>
    </xf>
    <xf numFmtId="170" fontId="7" fillId="0" borderId="0" xfId="0" applyNumberFormat="1" applyFont="1" applyAlignment="1" applyProtection="1">
      <alignment horizontal="left"/>
      <protection locked="0"/>
    </xf>
    <xf numFmtId="0" fontId="7" fillId="0" borderId="0" xfId="2" applyFont="1" applyAlignment="1">
      <alignment horizontal="center"/>
    </xf>
    <xf numFmtId="164" fontId="7" fillId="0" borderId="0" xfId="0" applyFont="1" applyAlignment="1" applyProtection="1">
      <alignment horizontal="left" vertical="center"/>
      <protection locked="0" hidden="1"/>
    </xf>
    <xf numFmtId="164" fontId="7" fillId="0" borderId="0" xfId="0" applyFont="1" applyAlignment="1" applyProtection="1">
      <alignment horizontal="left" vertical="center"/>
      <protection locked="0" hidden="1"/>
    </xf>
    <xf numFmtId="170" fontId="7" fillId="0" borderId="0" xfId="0" applyNumberFormat="1" applyFont="1" applyAlignment="1" applyProtection="1">
      <alignment horizontal="left"/>
      <protection locked="0"/>
    </xf>
    <xf numFmtId="0" fontId="7" fillId="0" borderId="0" xfId="2" applyFont="1" applyAlignment="1">
      <alignment horizontal="center"/>
    </xf>
    <xf numFmtId="170" fontId="7" fillId="0" borderId="0" xfId="0" applyNumberFormat="1" applyFont="1" applyAlignment="1" applyProtection="1">
      <alignment horizontal="left"/>
      <protection locked="0"/>
    </xf>
    <xf numFmtId="0" fontId="7" fillId="0" borderId="0" xfId="2" applyFont="1" applyAlignment="1">
      <alignment horizontal="center"/>
    </xf>
    <xf numFmtId="164" fontId="7" fillId="0" borderId="0" xfId="0" applyFont="1" applyAlignment="1" applyProtection="1">
      <alignment horizontal="left" vertical="center"/>
      <protection locked="0" hidden="1"/>
    </xf>
    <xf numFmtId="170" fontId="7" fillId="0" borderId="0" xfId="0" applyNumberFormat="1" applyFont="1" applyAlignment="1" applyProtection="1">
      <alignment horizontal="left"/>
      <protection locked="0"/>
    </xf>
    <xf numFmtId="0" fontId="7" fillId="0" borderId="0" xfId="2" applyFont="1" applyAlignment="1" applyProtection="1">
      <alignment horizontal="left"/>
      <protection locked="0"/>
    </xf>
    <xf numFmtId="0" fontId="4" fillId="2" borderId="0" xfId="2" applyFont="1" applyFill="1" applyAlignment="1">
      <alignment horizontal="left" vertical="center"/>
    </xf>
    <xf numFmtId="0" fontId="11" fillId="3" borderId="3" xfId="0" applyNumberFormat="1" applyFont="1" applyFill="1" applyBorder="1" applyAlignment="1">
      <alignment horizontal="center" vertical="center" textRotation="90"/>
    </xf>
    <xf numFmtId="0" fontId="11" fillId="3" borderId="6" xfId="0" applyNumberFormat="1" applyFont="1" applyFill="1" applyBorder="1" applyAlignment="1">
      <alignment horizontal="center" vertical="center" textRotation="90"/>
    </xf>
    <xf numFmtId="0" fontId="11" fillId="3" borderId="8" xfId="0" applyNumberFormat="1" applyFont="1" applyFill="1" applyBorder="1" applyAlignment="1">
      <alignment horizontal="center" vertical="center" textRotation="90"/>
    </xf>
    <xf numFmtId="170" fontId="7" fillId="0" borderId="0" xfId="0" applyNumberFormat="1" applyFont="1" applyAlignment="1">
      <alignment horizontal="center" vertical="center"/>
    </xf>
    <xf numFmtId="170" fontId="7" fillId="0" borderId="0" xfId="0" applyNumberFormat="1" applyFont="1" applyAlignment="1">
      <alignment horizontal="left"/>
    </xf>
    <xf numFmtId="170" fontId="7" fillId="0" borderId="10" xfId="0" applyNumberFormat="1" applyFont="1" applyBorder="1" applyAlignment="1">
      <alignment horizontal="left"/>
    </xf>
    <xf numFmtId="0" fontId="7" fillId="0" borderId="5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3" applyFont="1" applyAlignment="1">
      <alignment horizontal="left" vertical="center"/>
    </xf>
    <xf numFmtId="164" fontId="7" fillId="0" borderId="0" xfId="0" applyFont="1" applyAlignment="1" applyProtection="1">
      <alignment horizontal="left" vertical="center"/>
      <protection locked="0" hidden="1"/>
    </xf>
    <xf numFmtId="164" fontId="7" fillId="0" borderId="0" xfId="0" applyFont="1" applyAlignment="1" applyProtection="1">
      <alignment horizontal="center" vertical="center"/>
      <protection locked="0" hidden="1"/>
    </xf>
    <xf numFmtId="170" fontId="7" fillId="0" borderId="0" xfId="2" applyNumberFormat="1" applyFont="1" applyAlignment="1">
      <alignment horizontal="left" vertical="center"/>
    </xf>
  </cellXfs>
  <cellStyles count="4">
    <cellStyle name="Procent" xfId="1" builtinId="5"/>
    <cellStyle name="Standaard" xfId="0" builtinId="0"/>
    <cellStyle name="Standaard_Bepaling maximumproctordichtheid" xfId="2" xr:uid="{00000000-0005-0000-0000-000002000000}"/>
    <cellStyle name="Standaard_werkformulier zeven (FM)" xfId="3" xr:uid="{00000000-0005-0000-0000-000003000000}"/>
  </cellStyles>
  <dxfs count="20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'Z-001'!$S$10:$S$11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'Z-001'!$T$10:$T$11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68-4B8D-B364-C0A563D69FFA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'Z-001'!$V$10:$V$11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'Z-001'!$W$10:$W$11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F68-4B8D-B364-C0A563D69FFA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'Z-001'!$N$10:$N$30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'Z-001'!$O$10:$O$30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98</c:v>
                </c:pt>
                <c:pt idx="8">
                  <c:v>93</c:v>
                </c:pt>
                <c:pt idx="9">
                  <c:v>#N/A</c:v>
                </c:pt>
                <c:pt idx="10">
                  <c:v>75</c:v>
                </c:pt>
                <c:pt idx="11">
                  <c:v>#N/A</c:v>
                </c:pt>
                <c:pt idx="12">
                  <c:v>61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5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68-4B8D-B364-C0A563D6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'Z-002'!$S$10:$S$11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'Z-002'!$T$10:$T$11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5A9-452E-8271-B5D0BFA8CEF0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'Z-002'!$V$10:$V$11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'Z-002'!$W$10:$W$11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5A9-452E-8271-B5D0BFA8CEF0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'Z-002'!$N$10:$N$30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'Z-002'!$O$10:$O$30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99</c:v>
                </c:pt>
                <c:pt idx="8">
                  <c:v>93</c:v>
                </c:pt>
                <c:pt idx="9">
                  <c:v>#N/A</c:v>
                </c:pt>
                <c:pt idx="10">
                  <c:v>76</c:v>
                </c:pt>
                <c:pt idx="11">
                  <c:v>#N/A</c:v>
                </c:pt>
                <c:pt idx="12">
                  <c:v>60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8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A9-452E-8271-B5D0BFA8C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'Z-003'!$S$10:$S$11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'Z-003'!$T$10:$T$11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95-4C54-B6EE-87AA071B9932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'Z-003'!$V$10:$V$11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'Z-003'!$W$10:$W$11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D95-4C54-B6EE-87AA071B9932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'Z-003'!$N$10:$N$30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'Z-003'!$O$10:$O$30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96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61</c:v>
                </c:pt>
                <c:pt idx="13">
                  <c:v>#N/A</c:v>
                </c:pt>
                <c:pt idx="14">
                  <c:v>33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95-4C54-B6EE-87AA071B9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'Z-004'!$S$10:$S$11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'Z-004'!$T$10:$T$11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6F-4BD5-8CE4-C9E50AC6ABC4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'Z-004'!$V$10:$V$11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'Z-004'!$W$10:$W$11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6F-4BD5-8CE4-C9E50AC6ABC4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'Z-004'!$N$10:$N$30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'Z-004'!$O$10:$O$30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96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61</c:v>
                </c:pt>
                <c:pt idx="13">
                  <c:v>#N/A</c:v>
                </c:pt>
                <c:pt idx="14">
                  <c:v>31</c:v>
                </c:pt>
                <c:pt idx="15">
                  <c:v>#N/A</c:v>
                </c:pt>
                <c:pt idx="16">
                  <c:v>6</c:v>
                </c:pt>
                <c:pt idx="17">
                  <c:v>#N/A</c:v>
                </c:pt>
                <c:pt idx="18">
                  <c:v>0.8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6F-4BD5-8CE4-C9E50AC6A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'Z-005'!$S$10:$S$11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'Z-005'!$T$10:$T$11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D5-48AD-9311-6BF06C199761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'Z-005'!$V$10:$V$11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'Z-005'!$W$10:$W$11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D5-48AD-9311-6BF06C199761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'Z-005'!$N$10:$N$30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'Z-005'!$O$10:$O$30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#N/A</c:v>
                </c:pt>
                <c:pt idx="10">
                  <c:v>77</c:v>
                </c:pt>
                <c:pt idx="11">
                  <c:v>#N/A</c:v>
                </c:pt>
                <c:pt idx="12">
                  <c:v>55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D5-48AD-9311-6BF06C199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'Z-006'!$S$10:$S$11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'Z-006'!$T$10:$T$11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F1-4677-933E-4E20686664AB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'Z-006'!$V$10:$V$11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'Z-006'!$W$10:$W$11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F1-4677-933E-4E20686664AB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'Z-006'!$N$10:$N$30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'Z-006'!$O$10:$O$30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59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6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F1-4677-933E-4E206866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'Z-007'!$S$10:$S$11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'Z-007'!$T$10:$T$11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C8-4F72-BAAB-90FC3B2199E8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'Z-007'!$V$10:$V$11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'Z-007'!$W$10:$W$11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C8-4F72-BAAB-90FC3B2199E8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'Z-007'!$N$10:$N$30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'Z-007'!$O$10:$O$30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99</c:v>
                </c:pt>
                <c:pt idx="8">
                  <c:v>95</c:v>
                </c:pt>
                <c:pt idx="9">
                  <c:v>#N/A</c:v>
                </c:pt>
                <c:pt idx="10">
                  <c:v>77</c:v>
                </c:pt>
                <c:pt idx="11">
                  <c:v>#N/A</c:v>
                </c:pt>
                <c:pt idx="12">
                  <c:v>60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6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8-4F72-BAAB-90FC3B219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'Z-008'!$S$10:$S$11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'Z-008'!$T$10:$T$11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A3-44EB-8ACE-F47C0A3F168F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'Z-008'!$V$10:$V$11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'Z-008'!$W$10:$W$11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A3-44EB-8ACE-F47C0A3F168F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'Z-008'!$N$10:$N$30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'Z-008'!$O$10:$O$30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62</c:v>
                </c:pt>
                <c:pt idx="13">
                  <c:v>#N/A</c:v>
                </c:pt>
                <c:pt idx="14">
                  <c:v>33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A3-44EB-8ACE-F47C0A3F1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'Z-009'!$S$10:$S$11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'Z-009'!$T$10:$T$11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12B-4EE2-935E-2C90405B7D44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'Z-009'!$V$10:$V$11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'Z-009'!$W$10:$W$11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2B-4EE2-935E-2C90405B7D44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'Z-009'!$N$10:$N$30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'Z-009'!$O$10:$O$30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59</c:v>
                </c:pt>
                <c:pt idx="13">
                  <c:v>#N/A</c:v>
                </c:pt>
                <c:pt idx="14">
                  <c:v>33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2B-4EE2-935E-2C90405B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'Z-010'!$S$10:$S$11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'Z-010'!$T$10:$T$11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98-462B-8263-1F4949D92DE8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'Z-010'!$V$10:$V$11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'Z-010'!$W$10:$W$11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98-462B-8263-1F4949D92DE8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'Z-010'!$N$10:$N$30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'Z-010'!$O$10:$O$30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92</c:v>
                </c:pt>
                <c:pt idx="9">
                  <c:v>#N/A</c:v>
                </c:pt>
                <c:pt idx="10">
                  <c:v>77</c:v>
                </c:pt>
                <c:pt idx="11">
                  <c:v>#N/A</c:v>
                </c:pt>
                <c:pt idx="12">
                  <c:v>60</c:v>
                </c:pt>
                <c:pt idx="13">
                  <c:v>#N/A</c:v>
                </c:pt>
                <c:pt idx="14">
                  <c:v>32</c:v>
                </c:pt>
                <c:pt idx="15">
                  <c:v>#N/A</c:v>
                </c:pt>
                <c:pt idx="16">
                  <c:v>9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98-462B-8263-1F4949D92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'Z-011'!$S$10:$S$11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'Z-011'!$T$10:$T$11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1A-4285-9994-AAA90C221520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'Z-011'!$V$10:$V$11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'Z-011'!$W$10:$W$11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51A-4285-9994-AAA90C221520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'Z-011'!$N$10:$N$30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'Z-011'!$O$10:$O$30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98</c:v>
                </c:pt>
                <c:pt idx="8">
                  <c:v>93</c:v>
                </c:pt>
                <c:pt idx="9">
                  <c:v>#N/A</c:v>
                </c:pt>
                <c:pt idx="10">
                  <c:v>73</c:v>
                </c:pt>
                <c:pt idx="11">
                  <c:v>#N/A</c:v>
                </c:pt>
                <c:pt idx="12">
                  <c:v>54</c:v>
                </c:pt>
                <c:pt idx="13">
                  <c:v>#N/A</c:v>
                </c:pt>
                <c:pt idx="14">
                  <c:v>27</c:v>
                </c:pt>
                <c:pt idx="15">
                  <c:v>#N/A</c:v>
                </c:pt>
                <c:pt idx="16">
                  <c:v>8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1A-4285-9994-AAA90C221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'Z-012'!$S$10:$S$11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'Z-012'!$T$10:$T$11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48-4D1F-B234-12D9FA7ECF06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'Z-012'!$V$10:$V$11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'Z-012'!$W$10:$W$11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E48-4D1F-B234-12D9FA7ECF06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'Z-012'!$N$10:$N$30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'Z-012'!$O$10:$O$30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98</c:v>
                </c:pt>
                <c:pt idx="8">
                  <c:v>93</c:v>
                </c:pt>
                <c:pt idx="9">
                  <c:v>#N/A</c:v>
                </c:pt>
                <c:pt idx="10">
                  <c:v>74</c:v>
                </c:pt>
                <c:pt idx="11">
                  <c:v>#N/A</c:v>
                </c:pt>
                <c:pt idx="12">
                  <c:v>56</c:v>
                </c:pt>
                <c:pt idx="13">
                  <c:v>#N/A</c:v>
                </c:pt>
                <c:pt idx="14">
                  <c:v>28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48-4D1F-B234-12D9FA7EC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'Z-013'!$S$10:$S$11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'Z-013'!$T$10:$T$11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2B-4CBD-A3FE-BFA026A52C7C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'Z-013'!$V$10:$V$11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'Z-013'!$W$10:$W$11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82B-4CBD-A3FE-BFA026A52C7C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'Z-013'!$N$10:$N$30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'Z-013'!$O$10:$O$30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61</c:v>
                </c:pt>
                <c:pt idx="13">
                  <c:v>#N/A</c:v>
                </c:pt>
                <c:pt idx="14">
                  <c:v>32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2B-4CBD-A3FE-BFA026A5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'Z-014'!$S$10:$S$11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'Z-014'!$T$10:$T$11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CA4-4AB6-AEB8-4877BE5FAFDF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'Z-014'!$V$10:$V$11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'Z-014'!$W$10:$W$11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CA4-4AB6-AEB8-4877BE5FAFDF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'Z-014'!$N$10:$N$30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'Z-014'!$O$10:$O$30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94</c:v>
                </c:pt>
                <c:pt idx="9">
                  <c:v>#N/A</c:v>
                </c:pt>
                <c:pt idx="10">
                  <c:v>77.5</c:v>
                </c:pt>
                <c:pt idx="11">
                  <c:v>#N/A</c:v>
                </c:pt>
                <c:pt idx="12">
                  <c:v>64</c:v>
                </c:pt>
                <c:pt idx="13">
                  <c:v>#N/A</c:v>
                </c:pt>
                <c:pt idx="14">
                  <c:v>32</c:v>
                </c:pt>
                <c:pt idx="15">
                  <c:v>#N/A</c:v>
                </c:pt>
                <c:pt idx="16">
                  <c:v>8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A4-4AB6-AEB8-4877BE5FA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'Z-015'!$S$10:$S$11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'Z-015'!$T$10:$T$11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16-463D-AD8D-DFE117F99646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'Z-015'!$V$10:$V$11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'Z-015'!$W$10:$W$11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16-463D-AD8D-DFE117F99646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'Z-015'!$N$10:$N$30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'Z-015'!$O$10:$O$30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99</c:v>
                </c:pt>
                <c:pt idx="8">
                  <c:v>93</c:v>
                </c:pt>
                <c:pt idx="9">
                  <c:v>#N/A</c:v>
                </c:pt>
                <c:pt idx="10">
                  <c:v>76</c:v>
                </c:pt>
                <c:pt idx="11">
                  <c:v>#N/A</c:v>
                </c:pt>
                <c:pt idx="12">
                  <c:v>60</c:v>
                </c:pt>
                <c:pt idx="13">
                  <c:v>#N/A</c:v>
                </c:pt>
                <c:pt idx="14">
                  <c:v>31</c:v>
                </c:pt>
                <c:pt idx="15">
                  <c:v>#N/A</c:v>
                </c:pt>
                <c:pt idx="16">
                  <c:v>9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16-463D-AD8D-DFE117F9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'Z-016'!$S$10:$S$11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'Z-016'!$T$10:$T$11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88-4BA3-A55E-59072F52C226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'Z-016'!$V$10:$V$11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'Z-016'!$W$10:$W$11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88-4BA3-A55E-59072F52C226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'Z-016'!$N$10:$N$30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'Z-016'!$O$10:$O$30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97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62</c:v>
                </c:pt>
                <c:pt idx="13">
                  <c:v>#N/A</c:v>
                </c:pt>
                <c:pt idx="14">
                  <c:v>33</c:v>
                </c:pt>
                <c:pt idx="15">
                  <c:v>#N/A</c:v>
                </c:pt>
                <c:pt idx="16">
                  <c:v>9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88-4BA3-A55E-59072F52C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'Z-017'!$S$10:$S$11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'Z-017'!$T$10:$T$11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744-4308-8C5A-69921DA56B7C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'Z-017'!$V$10:$V$11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'Z-017'!$W$10:$W$11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744-4308-8C5A-69921DA56B7C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'Z-017'!$N$10:$N$30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'Z-017'!$O$10:$O$30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98</c:v>
                </c:pt>
                <c:pt idx="8">
                  <c:v>93</c:v>
                </c:pt>
                <c:pt idx="9">
                  <c:v>#N/A</c:v>
                </c:pt>
                <c:pt idx="10">
                  <c:v>75</c:v>
                </c:pt>
                <c:pt idx="11">
                  <c:v>#N/A</c:v>
                </c:pt>
                <c:pt idx="12">
                  <c:v>61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6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44-4308-8C5A-69921DA56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'Z-018'!$S$10:$S$11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'Z-018'!$T$10:$T$11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5A-456A-86D8-0C73A266E839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'Z-018'!$V$10:$V$11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'Z-018'!$W$10:$W$11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95A-456A-86D8-0C73A266E839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'Z-018'!$N$10:$N$30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'Z-018'!$O$10:$O$30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92</c:v>
                </c:pt>
                <c:pt idx="9">
                  <c:v>#N/A</c:v>
                </c:pt>
                <c:pt idx="10">
                  <c:v>76</c:v>
                </c:pt>
                <c:pt idx="11">
                  <c:v>#N/A</c:v>
                </c:pt>
                <c:pt idx="12">
                  <c:v>62</c:v>
                </c:pt>
                <c:pt idx="13">
                  <c:v>#N/A</c:v>
                </c:pt>
                <c:pt idx="14">
                  <c:v>30</c:v>
                </c:pt>
                <c:pt idx="15">
                  <c:v>#N/A</c:v>
                </c:pt>
                <c:pt idx="16">
                  <c:v>8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5A-456A-86D8-0C73A266E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'Z-019'!$S$10:$S$11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'Z-019'!$T$10:$T$11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81-42DF-BFCE-EB77E4EEE24B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'Z-019'!$V$10:$V$11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'Z-019'!$W$10:$W$11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081-42DF-BFCE-EB77E4EEE24B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'Z-019'!$N$10:$N$30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'Z-019'!$O$10:$O$30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99</c:v>
                </c:pt>
                <c:pt idx="8">
                  <c:v>93</c:v>
                </c:pt>
                <c:pt idx="9">
                  <c:v>#N/A</c:v>
                </c:pt>
                <c:pt idx="10">
                  <c:v>76</c:v>
                </c:pt>
                <c:pt idx="11">
                  <c:v>#N/A</c:v>
                </c:pt>
                <c:pt idx="12">
                  <c:v>58</c:v>
                </c:pt>
                <c:pt idx="13">
                  <c:v>#N/A</c:v>
                </c:pt>
                <c:pt idx="14">
                  <c:v>31</c:v>
                </c:pt>
                <c:pt idx="15">
                  <c:v>#N/A</c:v>
                </c:pt>
                <c:pt idx="16">
                  <c:v>9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81-42DF-BFCE-EB77E4EEE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'Z-020'!$S$10:$S$11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'Z-020'!$T$10:$T$11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33-43BE-9AD6-9E2D94F3E7FB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'Z-020'!$V$10:$V$11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'Z-020'!$W$10:$W$11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33-43BE-9AD6-9E2D94F3E7FB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'Z-020'!$N$10:$N$30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'Z-020'!$O$10:$O$30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93</c:v>
                </c:pt>
                <c:pt idx="9">
                  <c:v>#N/A</c:v>
                </c:pt>
                <c:pt idx="10">
                  <c:v>77</c:v>
                </c:pt>
                <c:pt idx="11">
                  <c:v>#N/A</c:v>
                </c:pt>
                <c:pt idx="12">
                  <c:v>61</c:v>
                </c:pt>
                <c:pt idx="13">
                  <c:v>#N/A</c:v>
                </c:pt>
                <c:pt idx="14">
                  <c:v>31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33-43BE-9AD6-9E2D94F3E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'Z-021'!$S$10:$S$11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'Z-021'!$T$10:$T$11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47D-45D0-B27E-779A7F191574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'Z-021'!$V$10:$V$11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'Z-021'!$W$10:$W$11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47D-45D0-B27E-779A7F191574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'Z-021'!$N$10:$N$30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'Z-021'!$O$10:$O$30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99</c:v>
                </c:pt>
                <c:pt idx="8">
                  <c:v>93</c:v>
                </c:pt>
                <c:pt idx="9">
                  <c:v>#N/A</c:v>
                </c:pt>
                <c:pt idx="10">
                  <c:v>74</c:v>
                </c:pt>
                <c:pt idx="11">
                  <c:v>#N/A</c:v>
                </c:pt>
                <c:pt idx="12">
                  <c:v>57</c:v>
                </c:pt>
                <c:pt idx="13">
                  <c:v>#N/A</c:v>
                </c:pt>
                <c:pt idx="14">
                  <c:v>27</c:v>
                </c:pt>
                <c:pt idx="15">
                  <c:v>#N/A</c:v>
                </c:pt>
                <c:pt idx="16">
                  <c:v>6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7D-45D0-B27E-779A7F191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'Z-022'!$S$10:$S$11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'Z-022'!$T$10:$T$11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90E-49B1-A5F3-A102F5DB3766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'Z-022'!$V$10:$V$11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'Z-022'!$W$10:$W$11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90E-49B1-A5F3-A102F5DB3766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'Z-022'!$N$10:$N$30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'Z-022'!$O$10:$O$30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99</c:v>
                </c:pt>
                <c:pt idx="8">
                  <c:v>93</c:v>
                </c:pt>
                <c:pt idx="9">
                  <c:v>#N/A</c:v>
                </c:pt>
                <c:pt idx="10">
                  <c:v>75</c:v>
                </c:pt>
                <c:pt idx="11">
                  <c:v>#N/A</c:v>
                </c:pt>
                <c:pt idx="12">
                  <c:v>59</c:v>
                </c:pt>
                <c:pt idx="13">
                  <c:v>#N/A</c:v>
                </c:pt>
                <c:pt idx="14">
                  <c:v>27</c:v>
                </c:pt>
                <c:pt idx="15">
                  <c:v>#N/A</c:v>
                </c:pt>
                <c:pt idx="16">
                  <c:v>5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0E-49B1-A5F3-A102F5DB3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'Z-023'!$S$10:$S$11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'Z-023'!$T$10:$T$11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A4-4924-942B-308119EFF738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'Z-023'!$V$10:$V$11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'Z-023'!$W$10:$W$11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A4-4924-942B-308119EFF738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'Z-023'!$N$10:$N$30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'Z-023'!$O$10:$O$30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94</c:v>
                </c:pt>
                <c:pt idx="9">
                  <c:v>#N/A</c:v>
                </c:pt>
                <c:pt idx="10">
                  <c:v>77</c:v>
                </c:pt>
                <c:pt idx="11">
                  <c:v>#N/A</c:v>
                </c:pt>
                <c:pt idx="12">
                  <c:v>63</c:v>
                </c:pt>
                <c:pt idx="13">
                  <c:v>#N/A</c:v>
                </c:pt>
                <c:pt idx="14">
                  <c:v>31</c:v>
                </c:pt>
                <c:pt idx="15">
                  <c:v>#N/A</c:v>
                </c:pt>
                <c:pt idx="16">
                  <c:v>6</c:v>
                </c:pt>
                <c:pt idx="17">
                  <c:v>#N/A</c:v>
                </c:pt>
                <c:pt idx="18">
                  <c:v>0.4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A4-4924-942B-308119EFF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'Z-024'!$S$10:$S$11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'Z-024'!$T$10:$T$11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667-4B8E-9DA9-6027CE9B049D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'Z-024'!$V$10:$V$11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'Z-024'!$W$10:$W$11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667-4B8E-9DA9-6027CE9B049D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'Z-024'!$N$10:$N$30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'Z-024'!$O$10:$O$30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98</c:v>
                </c:pt>
                <c:pt idx="8">
                  <c:v>93</c:v>
                </c:pt>
                <c:pt idx="9">
                  <c:v>#N/A</c:v>
                </c:pt>
                <c:pt idx="10">
                  <c:v>75</c:v>
                </c:pt>
                <c:pt idx="11">
                  <c:v>#N/A</c:v>
                </c:pt>
                <c:pt idx="12">
                  <c:v>56</c:v>
                </c:pt>
                <c:pt idx="13">
                  <c:v>#N/A</c:v>
                </c:pt>
                <c:pt idx="14">
                  <c:v>29</c:v>
                </c:pt>
                <c:pt idx="15">
                  <c:v>#N/A</c:v>
                </c:pt>
                <c:pt idx="16">
                  <c:v>5</c:v>
                </c:pt>
                <c:pt idx="17">
                  <c:v>#N/A</c:v>
                </c:pt>
                <c:pt idx="18">
                  <c:v>0</c:v>
                </c:pt>
                <c:pt idx="19">
                  <c:v>#N/A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67-4B8E-9DA9-6027CE9B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'Z-025'!$S$10:$S$11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'Z-025'!$T$10:$T$11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53-4BCA-B744-A84E81E742D9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'Z-025'!$V$10:$V$11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'Z-025'!$W$10:$W$11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53-4BCA-B744-A84E81E742D9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'Z-025'!$N$10:$N$30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'Z-025'!$O$10:$O$30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95</c:v>
                </c:pt>
                <c:pt idx="9">
                  <c:v>#N/A</c:v>
                </c:pt>
                <c:pt idx="10">
                  <c:v>78</c:v>
                </c:pt>
                <c:pt idx="11">
                  <c:v>#N/A</c:v>
                </c:pt>
                <c:pt idx="12">
                  <c:v>64</c:v>
                </c:pt>
                <c:pt idx="13">
                  <c:v>#N/A</c:v>
                </c:pt>
                <c:pt idx="14">
                  <c:v>32</c:v>
                </c:pt>
                <c:pt idx="15">
                  <c:v>#N/A</c:v>
                </c:pt>
                <c:pt idx="16">
                  <c:v>7</c:v>
                </c:pt>
                <c:pt idx="17">
                  <c:v>#N/A</c:v>
                </c:pt>
                <c:pt idx="18">
                  <c:v>1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53-4BCA-B744-A84E81E7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4746680935021E-2"/>
          <c:y val="1.7761979752530934E-2"/>
          <c:w val="0.93363783283899993"/>
          <c:h val="0.92165999250093733"/>
        </c:manualLayout>
      </c:layout>
      <c:scatterChart>
        <c:scatterStyle val="smoothMarker"/>
        <c:varyColors val="0"/>
        <c:ser>
          <c:idx val="1"/>
          <c:order val="0"/>
          <c:tx>
            <c:v>Ondergrens zand 63 mu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'Z-026'!$S$10:$S$11</c:f>
              <c:numCache>
                <c:formatCode>General</c:formatCode>
                <c:ptCount val="2"/>
                <c:pt idx="0">
                  <c:v>6.3E-2</c:v>
                </c:pt>
                <c:pt idx="1">
                  <c:v>6.3E-2</c:v>
                </c:pt>
              </c:numCache>
            </c:numRef>
          </c:xVal>
          <c:yVal>
            <c:numRef>
              <c:f>'Z-026'!$T$10:$T$11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06-4B38-BFAB-FB0CC90A0315}"/>
            </c:ext>
          </c:extLst>
        </c:ser>
        <c:ser>
          <c:idx val="2"/>
          <c:order val="1"/>
          <c:tx>
            <c:v>Bovengrens zand 2 mm</c:v>
          </c:tx>
          <c:spPr>
            <a:ln w="15875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'Z-026'!$V$10:$V$11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'Z-026'!$W$10:$W$11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06-4B38-BFAB-FB0CC90A0315}"/>
            </c:ext>
          </c:extLst>
        </c:ser>
        <c:ser>
          <c:idx val="3"/>
          <c:order val="2"/>
          <c:tx>
            <c:v>Korrelverdeling</c:v>
          </c:tx>
          <c:spPr>
            <a:ln w="15875">
              <a:solidFill>
                <a:schemeClr val="tx1"/>
              </a:solidFill>
            </a:ln>
          </c:spPr>
          <c:marker>
            <c:symbol val="diamond"/>
            <c:size val="5"/>
            <c:spPr>
              <a:noFill/>
              <a:ln w="19050">
                <a:solidFill>
                  <a:schemeClr val="tx1"/>
                </a:solidFill>
              </a:ln>
            </c:spPr>
          </c:marker>
          <c:xVal>
            <c:numRef>
              <c:f>'Z-026'!$N$10:$N$30</c:f>
              <c:numCache>
                <c:formatCode>General</c:formatCode>
                <c:ptCount val="21"/>
                <c:pt idx="0">
                  <c:v>63</c:v>
                </c:pt>
                <c:pt idx="1">
                  <c:v>45</c:v>
                </c:pt>
                <c:pt idx="2">
                  <c:v>31.5</c:v>
                </c:pt>
                <c:pt idx="3">
                  <c:v>22.4</c:v>
                </c:pt>
                <c:pt idx="4">
                  <c:v>16</c:v>
                </c:pt>
                <c:pt idx="5">
                  <c:v>11.2</c:v>
                </c:pt>
                <c:pt idx="6">
                  <c:v>8</c:v>
                </c:pt>
                <c:pt idx="7">
                  <c:v>5.6</c:v>
                </c:pt>
                <c:pt idx="8">
                  <c:v>4</c:v>
                </c:pt>
                <c:pt idx="9">
                  <c:v>2.8</c:v>
                </c:pt>
                <c:pt idx="10">
                  <c:v>2</c:v>
                </c:pt>
                <c:pt idx="11">
                  <c:v>1.4</c:v>
                </c:pt>
                <c:pt idx="12">
                  <c:v>1</c:v>
                </c:pt>
                <c:pt idx="13">
                  <c:v>0.71</c:v>
                </c:pt>
                <c:pt idx="14">
                  <c:v>0.5</c:v>
                </c:pt>
                <c:pt idx="15">
                  <c:v>0.35499999999999998</c:v>
                </c:pt>
                <c:pt idx="16">
                  <c:v>0.25</c:v>
                </c:pt>
                <c:pt idx="17">
                  <c:v>0.18</c:v>
                </c:pt>
                <c:pt idx="18">
                  <c:v>0.125</c:v>
                </c:pt>
                <c:pt idx="19">
                  <c:v>0.09</c:v>
                </c:pt>
                <c:pt idx="20">
                  <c:v>6.3E-2</c:v>
                </c:pt>
              </c:numCache>
            </c:numRef>
          </c:xVal>
          <c:yVal>
            <c:numRef>
              <c:f>'Z-026'!$O$10:$O$30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100</c:v>
                </c:pt>
                <c:pt idx="7">
                  <c:v>100</c:v>
                </c:pt>
                <c:pt idx="8">
                  <c:v>92</c:v>
                </c:pt>
                <c:pt idx="9">
                  <c:v>#N/A</c:v>
                </c:pt>
                <c:pt idx="10">
                  <c:v>77</c:v>
                </c:pt>
                <c:pt idx="11">
                  <c:v>#N/A</c:v>
                </c:pt>
                <c:pt idx="12">
                  <c:v>62</c:v>
                </c:pt>
                <c:pt idx="13">
                  <c:v>#N/A</c:v>
                </c:pt>
                <c:pt idx="14">
                  <c:v>32</c:v>
                </c:pt>
                <c:pt idx="15">
                  <c:v>#N/A</c:v>
                </c:pt>
                <c:pt idx="16">
                  <c:v>8</c:v>
                </c:pt>
                <c:pt idx="17">
                  <c:v>#N/A</c:v>
                </c:pt>
                <c:pt idx="18">
                  <c:v>2</c:v>
                </c:pt>
                <c:pt idx="19">
                  <c:v>#N/A</c:v>
                </c:pt>
                <c:pt idx="2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06-4B38-BFAB-FB0CC90A0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616240"/>
        <c:axId val="1"/>
      </c:scatterChart>
      <c:valAx>
        <c:axId val="737616240"/>
        <c:scaling>
          <c:logBase val="10"/>
          <c:orientation val="minMax"/>
          <c:max val="100"/>
          <c:min val="0.01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eticaNeueLT Com 55 Roman"/>
                <a:ea typeface="HelveticaNeueLT Com 55 Roman"/>
                <a:cs typeface="HelveticaNeueLT Com 55 Roman"/>
              </a:defRPr>
            </a:pPr>
            <a:endParaRPr lang="nl-NL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HelveticaNeueLT Com 55 Roman" pitchFamily="34" charset="0"/>
              </a:defRPr>
            </a:pPr>
            <a:endParaRPr lang="nl-NL"/>
          </a:p>
        </c:txPr>
        <c:crossAx val="737616240"/>
        <c:crossesAt val="0.01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checked="Checked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jpeg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1149" y="47625"/>
          <a:ext cx="1769744" cy="5459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23905" name="Check Box 1" hidden="1">
              <a:extLst>
                <a:ext uri="{63B3BB69-23CF-44E3-9099-C40C66FF867C}">
                  <a14:compatExt spid="_x0000_s123905"/>
                </a:ext>
                <a:ext uri="{FF2B5EF4-FFF2-40B4-BE49-F238E27FC236}">
                  <a16:creationId xmlns:a16="http://schemas.microsoft.com/office/drawing/2014/main" id="{00000000-0008-0000-0000-000001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23906" name="Check Box 2" hidden="1">
              <a:extLst>
                <a:ext uri="{63B3BB69-23CF-44E3-9099-C40C66FF867C}">
                  <a14:compatExt spid="_x0000_s123906"/>
                </a:ext>
                <a:ext uri="{FF2B5EF4-FFF2-40B4-BE49-F238E27FC236}">
                  <a16:creationId xmlns:a16="http://schemas.microsoft.com/office/drawing/2014/main" id="{00000000-0008-0000-0000-000002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25953" name="Check Box 1" hidden="1">
              <a:extLst>
                <a:ext uri="{63B3BB69-23CF-44E3-9099-C40C66FF867C}">
                  <a14:compatExt spid="_x0000_s125953"/>
                </a:ext>
                <a:ext uri="{FF2B5EF4-FFF2-40B4-BE49-F238E27FC236}">
                  <a16:creationId xmlns:a16="http://schemas.microsoft.com/office/drawing/2014/main" id="{00000000-0008-0000-0100-000001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25954" name="Check Box 2" hidden="1">
              <a:extLst>
                <a:ext uri="{63B3BB69-23CF-44E3-9099-C40C66FF867C}">
                  <a14:compatExt spid="_x0000_s125954"/>
                </a:ext>
                <a:ext uri="{FF2B5EF4-FFF2-40B4-BE49-F238E27FC236}">
                  <a16:creationId xmlns:a16="http://schemas.microsoft.com/office/drawing/2014/main" id="{00000000-0008-0000-0100-000002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8932" y="12429605"/>
          <a:ext cx="954405" cy="5730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26977" name="Check Box 1" hidden="1">
              <a:extLst>
                <a:ext uri="{63B3BB69-23CF-44E3-9099-C40C66FF867C}">
                  <a14:compatExt spid="_x0000_s126977"/>
                </a:ext>
                <a:ext uri="{FF2B5EF4-FFF2-40B4-BE49-F238E27FC236}">
                  <a16:creationId xmlns:a16="http://schemas.microsoft.com/office/drawing/2014/main" id="{00000000-0008-0000-0200-000001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26978" name="Check Box 2" hidden="1">
              <a:extLst>
                <a:ext uri="{63B3BB69-23CF-44E3-9099-C40C66FF867C}">
                  <a14:compatExt spid="_x0000_s126978"/>
                </a:ext>
                <a:ext uri="{FF2B5EF4-FFF2-40B4-BE49-F238E27FC236}">
                  <a16:creationId xmlns:a16="http://schemas.microsoft.com/office/drawing/2014/main" id="{00000000-0008-0000-0200-000002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28001" name="Check Box 1" hidden="1">
              <a:extLst>
                <a:ext uri="{63B3BB69-23CF-44E3-9099-C40C66FF867C}">
                  <a14:compatExt spid="_x0000_s128001"/>
                </a:ext>
                <a:ext uri="{FF2B5EF4-FFF2-40B4-BE49-F238E27FC236}">
                  <a16:creationId xmlns:a16="http://schemas.microsoft.com/office/drawing/2014/main" id="{00000000-0008-0000-0300-000001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28002" name="Check Box 2" hidden="1">
              <a:extLst>
                <a:ext uri="{63B3BB69-23CF-44E3-9099-C40C66FF867C}">
                  <a14:compatExt spid="_x0000_s128002"/>
                </a:ext>
                <a:ext uri="{FF2B5EF4-FFF2-40B4-BE49-F238E27FC236}">
                  <a16:creationId xmlns:a16="http://schemas.microsoft.com/office/drawing/2014/main" id="{00000000-0008-0000-0300-000002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29025" name="Check Box 1" hidden="1">
              <a:extLst>
                <a:ext uri="{63B3BB69-23CF-44E3-9099-C40C66FF867C}">
                  <a14:compatExt spid="_x0000_s129025"/>
                </a:ext>
                <a:ext uri="{FF2B5EF4-FFF2-40B4-BE49-F238E27FC236}">
                  <a16:creationId xmlns:a16="http://schemas.microsoft.com/office/drawing/2014/main" id="{00000000-0008-0000-0400-000001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29026" name="Check Box 2" hidden="1">
              <a:extLst>
                <a:ext uri="{63B3BB69-23CF-44E3-9099-C40C66FF867C}">
                  <a14:compatExt spid="_x0000_s129026"/>
                </a:ext>
                <a:ext uri="{FF2B5EF4-FFF2-40B4-BE49-F238E27FC236}">
                  <a16:creationId xmlns:a16="http://schemas.microsoft.com/office/drawing/2014/main" id="{00000000-0008-0000-0400-000002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0049" name="Check Box 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05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0050" name="Check Box 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05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1073" name="Check Box 1" hidden="1">
              <a:extLst>
                <a:ext uri="{63B3BB69-23CF-44E3-9099-C40C66FF867C}">
                  <a14:compatExt spid="_x0000_s131073"/>
                </a:ext>
                <a:ext uri="{FF2B5EF4-FFF2-40B4-BE49-F238E27FC236}">
                  <a16:creationId xmlns:a16="http://schemas.microsoft.com/office/drawing/2014/main" id="{00000000-0008-0000-0600-000001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1074" name="Check Box 2" hidden="1">
              <a:extLst>
                <a:ext uri="{63B3BB69-23CF-44E3-9099-C40C66FF867C}">
                  <a14:compatExt spid="_x0000_s131074"/>
                </a:ext>
                <a:ext uri="{FF2B5EF4-FFF2-40B4-BE49-F238E27FC236}">
                  <a16:creationId xmlns:a16="http://schemas.microsoft.com/office/drawing/2014/main" id="{00000000-0008-0000-0600-000002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6819" y="47625"/>
          <a:ext cx="1617344" cy="5459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2097" name="Check Box 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07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2098" name="Check Box 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07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312" y="12281361"/>
          <a:ext cx="945053" cy="5526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3121" name="Check Box 1" hidden="1">
              <a:extLst>
                <a:ext uri="{63B3BB69-23CF-44E3-9099-C40C66FF867C}">
                  <a14:compatExt spid="_x0000_s133121"/>
                </a:ext>
                <a:ext uri="{FF2B5EF4-FFF2-40B4-BE49-F238E27FC236}">
                  <a16:creationId xmlns:a16="http://schemas.microsoft.com/office/drawing/2014/main" id="{00000000-0008-0000-0800-000001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3122" name="Check Box 2" hidden="1">
              <a:extLst>
                <a:ext uri="{63B3BB69-23CF-44E3-9099-C40C66FF867C}">
                  <a14:compatExt spid="_x0000_s133122"/>
                </a:ext>
                <a:ext uri="{FF2B5EF4-FFF2-40B4-BE49-F238E27FC236}">
                  <a16:creationId xmlns:a16="http://schemas.microsoft.com/office/drawing/2014/main" id="{00000000-0008-0000-0800-000002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4145" name="Check Box 1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09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4146" name="Check Box 2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09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5169" name="Check Box 1" hidden="1">
              <a:extLst>
                <a:ext uri="{63B3BB69-23CF-44E3-9099-C40C66FF867C}">
                  <a14:compatExt spid="_x0000_s135169"/>
                </a:ext>
                <a:ext uri="{FF2B5EF4-FFF2-40B4-BE49-F238E27FC236}">
                  <a16:creationId xmlns:a16="http://schemas.microsoft.com/office/drawing/2014/main" id="{00000000-0008-0000-0A00-000001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5170" name="Check Box 2" hidden="1">
              <a:extLst>
                <a:ext uri="{63B3BB69-23CF-44E3-9099-C40C66FF867C}">
                  <a14:compatExt spid="_x0000_s135170"/>
                </a:ext>
                <a:ext uri="{FF2B5EF4-FFF2-40B4-BE49-F238E27FC236}">
                  <a16:creationId xmlns:a16="http://schemas.microsoft.com/office/drawing/2014/main" id="{00000000-0008-0000-0A00-000002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6193" name="Check Box 1" hidden="1">
              <a:extLst>
                <a:ext uri="{63B3BB69-23CF-44E3-9099-C40C66FF867C}">
                  <a14:compatExt spid="_x0000_s136193"/>
                </a:ext>
                <a:ext uri="{FF2B5EF4-FFF2-40B4-BE49-F238E27FC236}">
                  <a16:creationId xmlns:a16="http://schemas.microsoft.com/office/drawing/2014/main" id="{00000000-0008-0000-0B00-000001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6194" name="Check Box 2" hidden="1">
              <a:extLst>
                <a:ext uri="{63B3BB69-23CF-44E3-9099-C40C66FF867C}">
                  <a14:compatExt spid="_x0000_s136194"/>
                </a:ext>
                <a:ext uri="{FF2B5EF4-FFF2-40B4-BE49-F238E27FC236}">
                  <a16:creationId xmlns:a16="http://schemas.microsoft.com/office/drawing/2014/main" id="{00000000-0008-0000-0B00-000002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7217" name="Check Box 1" hidden="1">
              <a:extLst>
                <a:ext uri="{63B3BB69-23CF-44E3-9099-C40C66FF867C}">
                  <a14:compatExt spid="_x0000_s137217"/>
                </a:ext>
                <a:ext uri="{FF2B5EF4-FFF2-40B4-BE49-F238E27FC236}">
                  <a16:creationId xmlns:a16="http://schemas.microsoft.com/office/drawing/2014/main" id="{00000000-0008-0000-0C00-000001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7218" name="Check Box 2" hidden="1">
              <a:extLst>
                <a:ext uri="{63B3BB69-23CF-44E3-9099-C40C66FF867C}">
                  <a14:compatExt spid="_x0000_s137218"/>
                </a:ext>
                <a:ext uri="{FF2B5EF4-FFF2-40B4-BE49-F238E27FC236}">
                  <a16:creationId xmlns:a16="http://schemas.microsoft.com/office/drawing/2014/main" id="{00000000-0008-0000-0C00-000002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38241" name="Check Box 1" hidden="1">
              <a:extLst>
                <a:ext uri="{63B3BB69-23CF-44E3-9099-C40C66FF867C}">
                  <a14:compatExt spid="_x0000_s138241"/>
                </a:ext>
                <a:ext uri="{FF2B5EF4-FFF2-40B4-BE49-F238E27FC236}">
                  <a16:creationId xmlns:a16="http://schemas.microsoft.com/office/drawing/2014/main" id="{00000000-0008-0000-0D00-000001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38242" name="Check Box 2" hidden="1">
              <a:extLst>
                <a:ext uri="{63B3BB69-23CF-44E3-9099-C40C66FF867C}">
                  <a14:compatExt spid="_x0000_s138242"/>
                </a:ext>
                <a:ext uri="{FF2B5EF4-FFF2-40B4-BE49-F238E27FC236}">
                  <a16:creationId xmlns:a16="http://schemas.microsoft.com/office/drawing/2014/main" id="{00000000-0008-0000-0D00-000002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8724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0289" name="Check Box 1" hidden="1">
              <a:extLst>
                <a:ext uri="{63B3BB69-23CF-44E3-9099-C40C66FF867C}">
                  <a14:compatExt spid="_x0000_s140289"/>
                </a:ext>
                <a:ext uri="{FF2B5EF4-FFF2-40B4-BE49-F238E27FC236}">
                  <a16:creationId xmlns:a16="http://schemas.microsoft.com/office/drawing/2014/main" id="{00000000-0008-0000-0E00-000001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0290" name="Check Box 2" hidden="1">
              <a:extLst>
                <a:ext uri="{63B3BB69-23CF-44E3-9099-C40C66FF867C}">
                  <a14:compatExt spid="_x0000_s140290"/>
                </a:ext>
                <a:ext uri="{FF2B5EF4-FFF2-40B4-BE49-F238E27FC236}">
                  <a16:creationId xmlns:a16="http://schemas.microsoft.com/office/drawing/2014/main" id="{00000000-0008-0000-0E00-000002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9407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7625"/>
          <a:ext cx="1617344" cy="5459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F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F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092" y="12281361"/>
          <a:ext cx="945053" cy="5526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7625"/>
          <a:ext cx="1617344" cy="5459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5409" name="Check Box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10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5410" name="Check Box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10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092" y="12281361"/>
          <a:ext cx="945053" cy="5526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7625"/>
          <a:ext cx="1617344" cy="5459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3361" name="Check Box 1" hidden="1">
              <a:extLst>
                <a:ext uri="{63B3BB69-23CF-44E3-9099-C40C66FF867C}">
                  <a14:compatExt spid="_x0000_s143361"/>
                </a:ext>
                <a:ext uri="{FF2B5EF4-FFF2-40B4-BE49-F238E27FC236}">
                  <a16:creationId xmlns:a16="http://schemas.microsoft.com/office/drawing/2014/main" id="{00000000-0008-0000-1100-000001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3362" name="Check Box 2" hidden="1">
              <a:extLst>
                <a:ext uri="{63B3BB69-23CF-44E3-9099-C40C66FF867C}">
                  <a14:compatExt spid="_x0000_s143362"/>
                </a:ext>
                <a:ext uri="{FF2B5EF4-FFF2-40B4-BE49-F238E27FC236}">
                  <a16:creationId xmlns:a16="http://schemas.microsoft.com/office/drawing/2014/main" id="{00000000-0008-0000-1100-0000023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092" y="12281361"/>
          <a:ext cx="945053" cy="5526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7457" name="Check Box 1" hidden="1">
              <a:extLst>
                <a:ext uri="{63B3BB69-23CF-44E3-9099-C40C66FF867C}">
                  <a14:compatExt spid="_x0000_s147457"/>
                </a:ext>
                <a:ext uri="{FF2B5EF4-FFF2-40B4-BE49-F238E27FC236}">
                  <a16:creationId xmlns:a16="http://schemas.microsoft.com/office/drawing/2014/main" id="{00000000-0008-0000-1200-000001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7458" name="Check Box 2" hidden="1">
              <a:extLst>
                <a:ext uri="{63B3BB69-23CF-44E3-9099-C40C66FF867C}">
                  <a14:compatExt spid="_x0000_s147458"/>
                </a:ext>
                <a:ext uri="{FF2B5EF4-FFF2-40B4-BE49-F238E27FC236}">
                  <a16:creationId xmlns:a16="http://schemas.microsoft.com/office/drawing/2014/main" id="{00000000-0008-0000-1200-0000024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283845</xdr:colOff>
      <xdr:row>70</xdr:row>
      <xdr:rowOff>131470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282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8481" name="Check Box 1" hidden="1">
              <a:extLst>
                <a:ext uri="{63B3BB69-23CF-44E3-9099-C40C66FF867C}">
                  <a14:compatExt spid="_x0000_s148481"/>
                </a:ext>
                <a:ext uri="{FF2B5EF4-FFF2-40B4-BE49-F238E27FC236}">
                  <a16:creationId xmlns:a16="http://schemas.microsoft.com/office/drawing/2014/main" id="{00000000-0008-0000-1300-000001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8482" name="Check Box 2" hidden="1">
              <a:extLst>
                <a:ext uri="{63B3BB69-23CF-44E3-9099-C40C66FF867C}">
                  <a14:compatExt spid="_x0000_s148482"/>
                </a:ext>
                <a:ext uri="{FF2B5EF4-FFF2-40B4-BE49-F238E27FC236}">
                  <a16:creationId xmlns:a16="http://schemas.microsoft.com/office/drawing/2014/main" id="{00000000-0008-0000-1300-0000024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282" y="12332796"/>
          <a:ext cx="952673" cy="5659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49505" name="Check Box 1" hidden="1">
              <a:extLst>
                <a:ext uri="{63B3BB69-23CF-44E3-9099-C40C66FF867C}">
                  <a14:compatExt spid="_x0000_s149505"/>
                </a:ext>
                <a:ext uri="{FF2B5EF4-FFF2-40B4-BE49-F238E27FC236}">
                  <a16:creationId xmlns:a16="http://schemas.microsoft.com/office/drawing/2014/main" id="{00000000-0008-0000-1400-000001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49506" name="Check Box 2" hidden="1">
              <a:extLst>
                <a:ext uri="{63B3BB69-23CF-44E3-9099-C40C66FF867C}">
                  <a14:compatExt spid="_x0000_s149506"/>
                </a:ext>
                <a:ext uri="{FF2B5EF4-FFF2-40B4-BE49-F238E27FC236}">
                  <a16:creationId xmlns:a16="http://schemas.microsoft.com/office/drawing/2014/main" id="{00000000-0008-0000-1400-0000024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458932</xdr:colOff>
      <xdr:row>67</xdr:row>
      <xdr:rowOff>81741</xdr:rowOff>
    </xdr:from>
    <xdr:to>
      <xdr:col>9</xdr:col>
      <xdr:colOff>287655</xdr:colOff>
      <xdr:row>70</xdr:row>
      <xdr:rowOff>135280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2282" y="12332796"/>
          <a:ext cx="948863" cy="5621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51553" name="Check Box 1" hidden="1">
              <a:extLst>
                <a:ext uri="{63B3BB69-23CF-44E3-9099-C40C66FF867C}">
                  <a14:compatExt spid="_x0000_s151553"/>
                </a:ext>
                <a:ext uri="{FF2B5EF4-FFF2-40B4-BE49-F238E27FC236}">
                  <a16:creationId xmlns:a16="http://schemas.microsoft.com/office/drawing/2014/main" id="{00000000-0008-0000-1500-000001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51554" name="Check Box 2" hidden="1">
              <a:extLst>
                <a:ext uri="{63B3BB69-23CF-44E3-9099-C40C66FF867C}">
                  <a14:compatExt spid="_x0000_s151554"/>
                </a:ext>
                <a:ext uri="{FF2B5EF4-FFF2-40B4-BE49-F238E27FC236}">
                  <a16:creationId xmlns:a16="http://schemas.microsoft.com/office/drawing/2014/main" id="{00000000-0008-0000-1500-0000025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337704</xdr:colOff>
      <xdr:row>67</xdr:row>
      <xdr:rowOff>17222</xdr:rowOff>
    </xdr:from>
    <xdr:to>
      <xdr:col>9</xdr:col>
      <xdr:colOff>111710</xdr:colOff>
      <xdr:row>71</xdr:row>
      <xdr:rowOff>136161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45181" y="12252517"/>
          <a:ext cx="1020915" cy="77703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52577" name="Check Box 1" hidden="1">
              <a:extLst>
                <a:ext uri="{63B3BB69-23CF-44E3-9099-C40C66FF867C}">
                  <a14:compatExt spid="_x0000_s152577"/>
                </a:ext>
                <a:ext uri="{FF2B5EF4-FFF2-40B4-BE49-F238E27FC236}">
                  <a16:creationId xmlns:a16="http://schemas.microsoft.com/office/drawing/2014/main" id="{00000000-0008-0000-1600-000001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52578" name="Check Box 2" hidden="1">
              <a:extLst>
                <a:ext uri="{63B3BB69-23CF-44E3-9099-C40C66FF867C}">
                  <a14:compatExt spid="_x0000_s152578"/>
                </a:ext>
                <a:ext uri="{FF2B5EF4-FFF2-40B4-BE49-F238E27FC236}">
                  <a16:creationId xmlns:a16="http://schemas.microsoft.com/office/drawing/2014/main" id="{00000000-0008-0000-1600-0000025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493568</xdr:colOff>
      <xdr:row>67</xdr:row>
      <xdr:rowOff>69273</xdr:rowOff>
    </xdr:from>
    <xdr:to>
      <xdr:col>9</xdr:col>
      <xdr:colOff>267574</xdr:colOff>
      <xdr:row>72</xdr:row>
      <xdr:rowOff>23689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1045" y="12304568"/>
          <a:ext cx="1020915" cy="77703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55649" name="Check Box 1" hidden="1">
              <a:extLst>
                <a:ext uri="{63B3BB69-23CF-44E3-9099-C40C66FF867C}">
                  <a14:compatExt spid="_x0000_s155649"/>
                </a:ext>
                <a:ext uri="{FF2B5EF4-FFF2-40B4-BE49-F238E27FC236}">
                  <a16:creationId xmlns:a16="http://schemas.microsoft.com/office/drawing/2014/main" id="{00000000-0008-0000-1700-000001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55650" name="Check Box 2" hidden="1">
              <a:extLst>
                <a:ext uri="{63B3BB69-23CF-44E3-9099-C40C66FF867C}">
                  <a14:compatExt spid="_x0000_s155650"/>
                </a:ext>
                <a:ext uri="{FF2B5EF4-FFF2-40B4-BE49-F238E27FC236}">
                  <a16:creationId xmlns:a16="http://schemas.microsoft.com/office/drawing/2014/main" id="{00000000-0008-0000-1700-0000026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406978</xdr:colOff>
      <xdr:row>67</xdr:row>
      <xdr:rowOff>60613</xdr:rowOff>
    </xdr:from>
    <xdr:to>
      <xdr:col>9</xdr:col>
      <xdr:colOff>231891</xdr:colOff>
      <xdr:row>70</xdr:row>
      <xdr:rowOff>95102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518" y="12305953"/>
          <a:ext cx="952673" cy="55264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401953</xdr:colOff>
      <xdr:row>0</xdr:row>
      <xdr:rowOff>589754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21154" cy="54022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53601" name="Check Box 1" hidden="1">
              <a:extLst>
                <a:ext uri="{63B3BB69-23CF-44E3-9099-C40C66FF867C}">
                  <a14:compatExt spid="_x0000_s153601"/>
                </a:ext>
                <a:ext uri="{FF2B5EF4-FFF2-40B4-BE49-F238E27FC236}">
                  <a16:creationId xmlns:a16="http://schemas.microsoft.com/office/drawing/2014/main" id="{00000000-0008-0000-1800-000001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53602" name="Check Box 2" hidden="1">
              <a:extLst>
                <a:ext uri="{63B3BB69-23CF-44E3-9099-C40C66FF867C}">
                  <a14:compatExt spid="_x0000_s153602"/>
                </a:ext>
                <a:ext uri="{FF2B5EF4-FFF2-40B4-BE49-F238E27FC236}">
                  <a16:creationId xmlns:a16="http://schemas.microsoft.com/office/drawing/2014/main" id="{00000000-0008-0000-1800-0000025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406978</xdr:colOff>
      <xdr:row>67</xdr:row>
      <xdr:rowOff>60613</xdr:rowOff>
    </xdr:from>
    <xdr:to>
      <xdr:col>9</xdr:col>
      <xdr:colOff>231891</xdr:colOff>
      <xdr:row>70</xdr:row>
      <xdr:rowOff>98912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5523" y="12408477"/>
          <a:ext cx="950595" cy="56927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24072</xdr:colOff>
      <xdr:row>29</xdr:row>
      <xdr:rowOff>76200</xdr:rowOff>
    </xdr:from>
    <xdr:to>
      <xdr:col>11</xdr:col>
      <xdr:colOff>157422</xdr:colOff>
      <xdr:row>46</xdr:row>
      <xdr:rowOff>139065</xdr:rowOff>
    </xdr:to>
    <xdr:graphicFrame macro="">
      <xdr:nvGraphicFramePr>
        <xdr:cNvPr id="2" name="Grafiek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114299</xdr:colOff>
      <xdr:row>0</xdr:row>
      <xdr:rowOff>47625</xdr:rowOff>
    </xdr:from>
    <xdr:to>
      <xdr:col>11</xdr:col>
      <xdr:colOff>398143</xdr:colOff>
      <xdr:row>0</xdr:row>
      <xdr:rowOff>593564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1599" y="49530"/>
          <a:ext cx="1617344" cy="54403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61</xdr:row>
          <xdr:rowOff>121920</xdr:rowOff>
        </xdr:from>
        <xdr:to>
          <xdr:col>5</xdr:col>
          <xdr:colOff>426720</xdr:colOff>
          <xdr:row>63</xdr:row>
          <xdr:rowOff>60960</xdr:rowOff>
        </xdr:to>
        <xdr:sp macro="" textlink="">
          <xdr:nvSpPr>
            <xdr:cNvPr id="157697" name="Check Box 1" hidden="1">
              <a:extLst>
                <a:ext uri="{63B3BB69-23CF-44E3-9099-C40C66FF867C}">
                  <a14:compatExt spid="_x0000_s157697"/>
                </a:ext>
                <a:ext uri="{FF2B5EF4-FFF2-40B4-BE49-F238E27FC236}">
                  <a16:creationId xmlns:a16="http://schemas.microsoft.com/office/drawing/2014/main" id="{00000000-0008-0000-1900-000001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62</xdr:row>
          <xdr:rowOff>121920</xdr:rowOff>
        </xdr:from>
        <xdr:to>
          <xdr:col>5</xdr:col>
          <xdr:colOff>426720</xdr:colOff>
          <xdr:row>64</xdr:row>
          <xdr:rowOff>68580</xdr:rowOff>
        </xdr:to>
        <xdr:sp macro="" textlink="">
          <xdr:nvSpPr>
            <xdr:cNvPr id="157698" name="Check Box 2" hidden="1">
              <a:extLst>
                <a:ext uri="{63B3BB69-23CF-44E3-9099-C40C66FF867C}">
                  <a14:compatExt spid="_x0000_s157698"/>
                </a:ext>
                <a:ext uri="{FF2B5EF4-FFF2-40B4-BE49-F238E27FC236}">
                  <a16:creationId xmlns:a16="http://schemas.microsoft.com/office/drawing/2014/main" id="{00000000-0008-0000-1900-0000026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406978</xdr:colOff>
      <xdr:row>67</xdr:row>
      <xdr:rowOff>60613</xdr:rowOff>
    </xdr:from>
    <xdr:to>
      <xdr:col>9</xdr:col>
      <xdr:colOff>231891</xdr:colOff>
      <xdr:row>70</xdr:row>
      <xdr:rowOff>95102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518" y="12305953"/>
          <a:ext cx="952673" cy="552649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32.xml"/><Relationship Id="rId4" Type="http://schemas.openxmlformats.org/officeDocument/2006/relationships/ctrlProp" Target="../ctrlProps/ctrlProp3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trlProp" Target="../ctrlProps/ctrlProp34.xml"/><Relationship Id="rId4" Type="http://schemas.openxmlformats.org/officeDocument/2006/relationships/ctrlProp" Target="../ctrlProps/ctrlProp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trlProp" Target="../ctrlProps/ctrlProp36.xml"/><Relationship Id="rId4" Type="http://schemas.openxmlformats.org/officeDocument/2006/relationships/ctrlProp" Target="../ctrlProps/ctrlProp3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trlProp" Target="../ctrlProps/ctrlProp38.xml"/><Relationship Id="rId4" Type="http://schemas.openxmlformats.org/officeDocument/2006/relationships/ctrlProp" Target="../ctrlProps/ctrlProp3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40.xml"/><Relationship Id="rId4" Type="http://schemas.openxmlformats.org/officeDocument/2006/relationships/ctrlProp" Target="../ctrlProps/ctrlProp3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ctrlProp" Target="../ctrlProps/ctrlProp42.xml"/><Relationship Id="rId4" Type="http://schemas.openxmlformats.org/officeDocument/2006/relationships/ctrlProp" Target="../ctrlProps/ctrlProp4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44.xml"/><Relationship Id="rId4" Type="http://schemas.openxmlformats.org/officeDocument/2006/relationships/ctrlProp" Target="../ctrlProps/ctrlProp4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openxmlformats.org/officeDocument/2006/relationships/ctrlProp" Target="../ctrlProps/ctrlProp46.xml"/><Relationship Id="rId4" Type="http://schemas.openxmlformats.org/officeDocument/2006/relationships/ctrlProp" Target="../ctrlProps/ctrlProp4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openxmlformats.org/officeDocument/2006/relationships/ctrlProp" Target="../ctrlProps/ctrlProp48.xml"/><Relationship Id="rId4" Type="http://schemas.openxmlformats.org/officeDocument/2006/relationships/ctrlProp" Target="../ctrlProps/ctrlProp47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50.xml"/><Relationship Id="rId4" Type="http://schemas.openxmlformats.org/officeDocument/2006/relationships/ctrlProp" Target="../ctrlProps/ctrlProp49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5" Type="http://schemas.openxmlformats.org/officeDocument/2006/relationships/ctrlProp" Target="../ctrlProps/ctrlProp52.xml"/><Relationship Id="rId4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87C7-7CE1-4371-AC15-33414FC2E28B}">
  <sheetPr>
    <pageSetUpPr fitToPage="1"/>
  </sheetPr>
  <dimension ref="B1:W74"/>
  <sheetViews>
    <sheetView showWhiteSpace="0" view="pageBreakPreview" topLeftCell="A15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5" width="9.33203125" style="1" customWidth="1"/>
    <col min="6" max="6" width="10.6640625" style="1" customWidth="1"/>
    <col min="7" max="7" width="3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11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45155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0.42986111111111108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98</v>
      </c>
      <c r="P17" s="16">
        <f t="shared" si="1"/>
        <v>98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25</v>
      </c>
      <c r="K18" s="73">
        <v>75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39</v>
      </c>
      <c r="K20" s="75">
        <v>61</v>
      </c>
      <c r="M20" s="13">
        <f>IF(Q20=0,0,SUM(Q10:Q20))</f>
        <v>4</v>
      </c>
      <c r="N20" s="14">
        <v>2</v>
      </c>
      <c r="O20" s="15">
        <f t="shared" ref="O20:O30" si="4">IF(K18="",#N/A,K18)</f>
        <v>75</v>
      </c>
      <c r="P20" s="16">
        <f t="shared" ref="P20:P30" si="5">IF(K18="",0,K18)</f>
        <v>75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61</v>
      </c>
      <c r="P22" s="16">
        <f t="shared" si="5"/>
        <v>61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95</v>
      </c>
      <c r="K24" s="75">
        <v>5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2</v>
      </c>
      <c r="E26" s="75">
        <v>98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5</v>
      </c>
      <c r="P26" s="16">
        <f t="shared" si="5"/>
        <v>5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 t="str">
        <f t="shared" ref="K27" si="6">IF(ISERROR(-J27),"",IF(J27&lt;0.1,"",(100-J27)))</f>
        <v/>
      </c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100</v>
      </c>
      <c r="K28" s="77">
        <v>0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0</v>
      </c>
      <c r="N30" s="12">
        <v>6.3E-2</v>
      </c>
      <c r="O30" s="15">
        <f t="shared" si="4"/>
        <v>0</v>
      </c>
      <c r="P30" s="16">
        <f t="shared" si="5"/>
        <v>0</v>
      </c>
      <c r="Q30" s="13">
        <f t="shared" si="2"/>
        <v>0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8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7">IF(M36&gt;$M$31,"",VLOOKUP(M36,$M$10:$O$30,2,FALSE))</f>
        <v>8</v>
      </c>
      <c r="O36" s="12">
        <f>IF(M36&gt;$M$31,0,VLOOKUP(M36,$M$10:$O$30,3,FALSE))</f>
        <v>100</v>
      </c>
      <c r="P36" s="11">
        <f t="shared" ref="P36:P60" si="8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9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7"/>
        <v>5.6</v>
      </c>
      <c r="O37" s="12">
        <f t="shared" ref="O37:O65" si="10">IF(M37&gt;$M$31,0,VLOOKUP(M37,$M$10:$O$30,3,FALSE))</f>
        <v>98</v>
      </c>
      <c r="P37" s="11">
        <f t="shared" si="8"/>
        <v>0</v>
      </c>
      <c r="Q37" s="11" t="str">
        <f>IF(P37=1,10^(LOG(N37)-(O37-50)*(LOG(N37)-LOG(N38))/(O37-O38)),"")</f>
        <v/>
      </c>
      <c r="R37" s="13">
        <f t="shared" ref="R37:R65" si="11">IF(AND(O37&gt;=60,O38&lt;60),1,0)</f>
        <v>0</v>
      </c>
      <c r="S37" s="13" t="str">
        <f>IF(R37=1,10^(LOG(N37)-(O37-60)*(LOG(N37)-LOG(N38))/(O37-O38)),"")</f>
        <v/>
      </c>
      <c r="T37" s="13">
        <f t="shared" ref="T37:T65" si="12">IF(AND(O37&gt;=10,O38&lt;10),1,0)</f>
        <v>0</v>
      </c>
      <c r="U37" s="13" t="str">
        <f t="shared" si="9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7"/>
        <v>4</v>
      </c>
      <c r="O38" s="12">
        <f t="shared" si="10"/>
        <v>93</v>
      </c>
      <c r="P38" s="11">
        <f t="shared" si="8"/>
        <v>0</v>
      </c>
      <c r="Q38" s="24" t="str">
        <f>IF(P38=1,10^(LOG(N38)-(O38-50)*(LOG(N38)-LOG(N39))/(O38-O39)),"")</f>
        <v/>
      </c>
      <c r="R38" s="13">
        <f t="shared" si="11"/>
        <v>0</v>
      </c>
      <c r="S38" s="25" t="str">
        <f>IF(R38=1,10^(LOG(N38)-(O38-60)*(LOG(N38)-LOG(N39))/(O38-O39)),"")</f>
        <v/>
      </c>
      <c r="T38" s="13">
        <f t="shared" si="12"/>
        <v>0</v>
      </c>
      <c r="U38" s="13" t="str">
        <f t="shared" si="9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7"/>
        <v>2</v>
      </c>
      <c r="O39" s="12">
        <f t="shared" si="10"/>
        <v>75</v>
      </c>
      <c r="P39" s="11">
        <f t="shared" si="8"/>
        <v>0</v>
      </c>
      <c r="Q39" s="11" t="str">
        <f>IF(P39=1,10^(LOG(N39)-(O39-50)*(LOG(N39)-LOG(N40))/(O39-O40)),"")</f>
        <v/>
      </c>
      <c r="R39" s="13">
        <f t="shared" si="11"/>
        <v>0</v>
      </c>
      <c r="S39" s="13" t="str">
        <f>IF(R39=1,10^(LOG(N39)-(O39-60)*(LOG(N39)-LOG(N40))/(O39-O40)),"")</f>
        <v/>
      </c>
      <c r="T39" s="13">
        <f t="shared" si="12"/>
        <v>0</v>
      </c>
      <c r="U39" s="13" t="str">
        <f t="shared" si="9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7"/>
        <v>1</v>
      </c>
      <c r="O40" s="12">
        <f t="shared" si="10"/>
        <v>61</v>
      </c>
      <c r="P40" s="11">
        <f t="shared" si="8"/>
        <v>1</v>
      </c>
      <c r="Q40" s="11">
        <f>IF(P40=1,10^(LOG(N40)-(O40-50)*(LOG(N40)-LOG(N41))/(O40-O41)),"")</f>
        <v>0.78195705942445082</v>
      </c>
      <c r="R40" s="13">
        <f t="shared" si="11"/>
        <v>1</v>
      </c>
      <c r="S40" s="13">
        <f>IF(R40=1,10^(LOG(N40)-(O40-60)*(LOG(N40)-LOG(N41))/(O40-O41)),"")</f>
        <v>0.97788853633543282</v>
      </c>
      <c r="T40" s="13">
        <f t="shared" si="12"/>
        <v>0</v>
      </c>
      <c r="U40" s="25" t="str">
        <f t="shared" si="9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7"/>
        <v>0.5</v>
      </c>
      <c r="O41" s="12">
        <f t="shared" si="10"/>
        <v>30</v>
      </c>
      <c r="P41" s="11">
        <f t="shared" si="8"/>
        <v>0</v>
      </c>
      <c r="Q41" s="11" t="str">
        <f t="shared" ref="Q41:Q65" si="13">IF(P41=1,10^(LOG(N41)-(O41-50)*(LOG(N41)-LOG(N42))/(O41-O42)),"")</f>
        <v/>
      </c>
      <c r="R41" s="13">
        <f t="shared" si="11"/>
        <v>0</v>
      </c>
      <c r="S41" s="13" t="str">
        <f t="shared" ref="S41:S65" si="14">IF(R41=1,10^(LOG(N41)-(O41-60)*(LOG(N41)-LOG(N42))/(O41-O42)),"")</f>
        <v/>
      </c>
      <c r="T41" s="13">
        <f t="shared" si="12"/>
        <v>1</v>
      </c>
      <c r="U41" s="13">
        <f t="shared" si="9"/>
        <v>0.28717458874925872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7"/>
        <v>0.25</v>
      </c>
      <c r="O42" s="12">
        <f t="shared" si="10"/>
        <v>5</v>
      </c>
      <c r="P42" s="11">
        <f t="shared" si="8"/>
        <v>0</v>
      </c>
      <c r="Q42" s="11" t="str">
        <f t="shared" si="13"/>
        <v/>
      </c>
      <c r="R42" s="13">
        <f t="shared" si="11"/>
        <v>0</v>
      </c>
      <c r="S42" s="13" t="str">
        <f t="shared" si="14"/>
        <v/>
      </c>
      <c r="T42" s="13">
        <f t="shared" si="12"/>
        <v>0</v>
      </c>
      <c r="U42" s="13" t="str">
        <f t="shared" si="9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7"/>
        <v>0.125</v>
      </c>
      <c r="O43" s="12">
        <f t="shared" si="10"/>
        <v>1</v>
      </c>
      <c r="P43" s="11">
        <f t="shared" si="8"/>
        <v>0</v>
      </c>
      <c r="Q43" s="11" t="str">
        <f t="shared" si="13"/>
        <v/>
      </c>
      <c r="R43" s="13">
        <f t="shared" si="11"/>
        <v>0</v>
      </c>
      <c r="S43" s="13" t="str">
        <f t="shared" si="14"/>
        <v/>
      </c>
      <c r="T43" s="13">
        <f t="shared" si="12"/>
        <v>0</v>
      </c>
      <c r="U43" s="13" t="str">
        <f t="shared" si="9"/>
        <v/>
      </c>
    </row>
    <row r="44" spans="2:21" s="23" customFormat="1" ht="15" customHeight="1">
      <c r="K44" s="52"/>
      <c r="L44" s="52"/>
      <c r="M44" s="11">
        <v>9</v>
      </c>
      <c r="N44" s="12" t="str">
        <f t="shared" si="7"/>
        <v/>
      </c>
      <c r="O44" s="12">
        <f t="shared" si="10"/>
        <v>0</v>
      </c>
      <c r="P44" s="11">
        <f t="shared" si="8"/>
        <v>0</v>
      </c>
      <c r="Q44" s="11" t="str">
        <f t="shared" si="13"/>
        <v/>
      </c>
      <c r="R44" s="13">
        <f t="shared" si="11"/>
        <v>0</v>
      </c>
      <c r="S44" s="13" t="str">
        <f t="shared" si="14"/>
        <v/>
      </c>
      <c r="T44" s="13">
        <f t="shared" si="12"/>
        <v>0</v>
      </c>
      <c r="U44" s="13" t="str">
        <f t="shared" si="9"/>
        <v/>
      </c>
    </row>
    <row r="45" spans="2:21" s="23" customFormat="1" ht="15" customHeight="1">
      <c r="M45" s="11">
        <v>10</v>
      </c>
      <c r="N45" s="12" t="str">
        <f t="shared" si="7"/>
        <v/>
      </c>
      <c r="O45" s="12">
        <f t="shared" si="10"/>
        <v>0</v>
      </c>
      <c r="P45" s="11">
        <f t="shared" si="8"/>
        <v>0</v>
      </c>
      <c r="Q45" s="11" t="str">
        <f t="shared" si="13"/>
        <v/>
      </c>
      <c r="R45" s="13">
        <f t="shared" si="11"/>
        <v>0</v>
      </c>
      <c r="S45" s="13" t="str">
        <f t="shared" si="14"/>
        <v/>
      </c>
      <c r="T45" s="13">
        <f t="shared" si="12"/>
        <v>0</v>
      </c>
      <c r="U45" s="13" t="str">
        <f t="shared" si="9"/>
        <v/>
      </c>
    </row>
    <row r="46" spans="2:21" s="23" customFormat="1" ht="15" customHeight="1">
      <c r="M46" s="11">
        <v>11</v>
      </c>
      <c r="N46" s="12" t="str">
        <f t="shared" si="7"/>
        <v/>
      </c>
      <c r="O46" s="12">
        <f t="shared" si="10"/>
        <v>0</v>
      </c>
      <c r="P46" s="11">
        <f t="shared" si="8"/>
        <v>0</v>
      </c>
      <c r="Q46" s="11" t="str">
        <f t="shared" si="13"/>
        <v/>
      </c>
      <c r="R46" s="13">
        <f t="shared" si="11"/>
        <v>0</v>
      </c>
      <c r="S46" s="13" t="str">
        <f t="shared" si="14"/>
        <v/>
      </c>
      <c r="T46" s="13">
        <f t="shared" si="12"/>
        <v>0</v>
      </c>
      <c r="U46" s="13" t="str">
        <f t="shared" si="9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7"/>
        <v/>
      </c>
      <c r="O47" s="12">
        <f t="shared" si="10"/>
        <v>0</v>
      </c>
      <c r="P47" s="11">
        <f t="shared" si="8"/>
        <v>0</v>
      </c>
      <c r="Q47" s="11" t="str">
        <f t="shared" si="13"/>
        <v/>
      </c>
      <c r="R47" s="13">
        <f t="shared" si="11"/>
        <v>0</v>
      </c>
      <c r="S47" s="13" t="str">
        <f t="shared" si="14"/>
        <v/>
      </c>
      <c r="T47" s="13">
        <f t="shared" si="12"/>
        <v>0</v>
      </c>
      <c r="U47" s="13" t="str">
        <f t="shared" si="9"/>
        <v/>
      </c>
    </row>
    <row r="48" spans="2:21" s="6" customFormat="1">
      <c r="M48" s="11">
        <v>13</v>
      </c>
      <c r="N48" s="12" t="str">
        <f t="shared" si="7"/>
        <v/>
      </c>
      <c r="O48" s="12">
        <f t="shared" si="10"/>
        <v>0</v>
      </c>
      <c r="P48" s="11">
        <f t="shared" si="8"/>
        <v>0</v>
      </c>
      <c r="Q48" s="11" t="str">
        <f t="shared" si="13"/>
        <v/>
      </c>
      <c r="R48" s="13">
        <f t="shared" si="11"/>
        <v>0</v>
      </c>
      <c r="S48" s="13" t="str">
        <f t="shared" si="14"/>
        <v/>
      </c>
      <c r="T48" s="13">
        <f t="shared" si="12"/>
        <v>0</v>
      </c>
      <c r="U48" s="13" t="str">
        <f t="shared" si="9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7"/>
        <v/>
      </c>
      <c r="O49" s="12">
        <f t="shared" si="10"/>
        <v>0</v>
      </c>
      <c r="P49" s="11">
        <f t="shared" si="8"/>
        <v>0</v>
      </c>
      <c r="Q49" s="11" t="str">
        <f t="shared" si="13"/>
        <v/>
      </c>
      <c r="R49" s="13">
        <f t="shared" si="11"/>
        <v>0</v>
      </c>
      <c r="S49" s="13" t="str">
        <f t="shared" si="14"/>
        <v/>
      </c>
      <c r="T49" s="13">
        <f t="shared" si="12"/>
        <v>0</v>
      </c>
      <c r="U49" s="13" t="str">
        <f t="shared" si="9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</v>
      </c>
      <c r="I50" s="6"/>
      <c r="J50" s="12" t="s">
        <v>55</v>
      </c>
      <c r="K50" s="6"/>
      <c r="L50" s="6"/>
      <c r="M50" s="11">
        <v>15</v>
      </c>
      <c r="N50" s="12" t="str">
        <f t="shared" si="7"/>
        <v/>
      </c>
      <c r="O50" s="12">
        <f t="shared" si="10"/>
        <v>0</v>
      </c>
      <c r="P50" s="11">
        <f t="shared" si="8"/>
        <v>0</v>
      </c>
      <c r="Q50" s="11" t="str">
        <f t="shared" si="13"/>
        <v/>
      </c>
      <c r="R50" s="13">
        <f t="shared" si="11"/>
        <v>0</v>
      </c>
      <c r="S50" s="13" t="str">
        <f t="shared" si="14"/>
        <v/>
      </c>
      <c r="T50" s="13">
        <f t="shared" si="12"/>
        <v>0</v>
      </c>
      <c r="U50" s="13" t="str">
        <f t="shared" si="9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7"/>
        <v/>
      </c>
      <c r="O51" s="12">
        <f t="shared" si="10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25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21.125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2.7083333333333286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7"/>
        <v/>
      </c>
      <c r="O58" s="12">
        <f t="shared" si="10"/>
        <v>0</v>
      </c>
      <c r="P58" s="11">
        <f t="shared" si="8"/>
        <v>0</v>
      </c>
      <c r="Q58" s="11" t="str">
        <f t="shared" si="13"/>
        <v/>
      </c>
      <c r="R58" s="13">
        <f t="shared" si="11"/>
        <v>0</v>
      </c>
      <c r="S58" s="13" t="str">
        <f t="shared" si="14"/>
        <v/>
      </c>
      <c r="T58" s="13">
        <f t="shared" si="12"/>
        <v>0</v>
      </c>
      <c r="U58" s="13" t="str">
        <f t="shared" si="9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7"/>
        <v/>
      </c>
      <c r="O59" s="12">
        <f t="shared" si="10"/>
        <v>0</v>
      </c>
      <c r="P59" s="11">
        <f t="shared" si="8"/>
        <v>0</v>
      </c>
      <c r="Q59" s="11" t="str">
        <f t="shared" si="13"/>
        <v/>
      </c>
      <c r="R59" s="13">
        <f t="shared" si="11"/>
        <v>0</v>
      </c>
      <c r="S59" s="13" t="str">
        <f t="shared" si="14"/>
        <v/>
      </c>
      <c r="T59" s="13">
        <f t="shared" si="12"/>
        <v>0</v>
      </c>
      <c r="U59" s="13" t="str">
        <f t="shared" si="9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7"/>
        <v/>
      </c>
      <c r="O60" s="12">
        <f t="shared" si="10"/>
        <v>0</v>
      </c>
      <c r="P60" s="11">
        <f t="shared" si="8"/>
        <v>0</v>
      </c>
      <c r="Q60" s="11" t="str">
        <f t="shared" si="13"/>
        <v/>
      </c>
      <c r="R60" s="13">
        <f t="shared" si="11"/>
        <v>0</v>
      </c>
      <c r="S60" s="13" t="str">
        <f t="shared" si="14"/>
        <v/>
      </c>
      <c r="T60" s="13">
        <f t="shared" si="12"/>
        <v>0</v>
      </c>
      <c r="U60" s="13" t="str">
        <f t="shared" si="9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7"/>
        <v/>
      </c>
      <c r="O61" s="12">
        <f t="shared" si="10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7"/>
        <v/>
      </c>
      <c r="O65" s="12">
        <f t="shared" si="10"/>
        <v>0</v>
      </c>
      <c r="P65" s="11">
        <f>IF(AND(O65&gt;=50,O75&lt;50),1,0)</f>
        <v>0</v>
      </c>
      <c r="Q65" s="11" t="str">
        <f t="shared" si="13"/>
        <v/>
      </c>
      <c r="R65" s="13">
        <f t="shared" si="11"/>
        <v>0</v>
      </c>
      <c r="S65" s="13" t="str">
        <f t="shared" si="14"/>
        <v/>
      </c>
      <c r="T65" s="13">
        <f t="shared" si="12"/>
        <v>0</v>
      </c>
      <c r="U65" s="13" t="str">
        <f t="shared" si="9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0.78195705942445082</v>
      </c>
      <c r="S66" s="28">
        <f>SUM(S36:S65)</f>
        <v>0.97788853633543282</v>
      </c>
      <c r="U66" s="28">
        <f>SUM(U36:U65)</f>
        <v>0.28717458874925872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77</v>
      </c>
      <c r="C68" s="106"/>
      <c r="D68" s="106"/>
      <c r="E68" s="32" t="s">
        <v>78</v>
      </c>
      <c r="F68" s="107">
        <v>45156</v>
      </c>
      <c r="G68" s="108"/>
      <c r="H68" s="109"/>
      <c r="I68" s="110"/>
      <c r="J68" s="110"/>
      <c r="K68" s="11" t="s">
        <v>78</v>
      </c>
      <c r="L68" s="90">
        <v>45156</v>
      </c>
      <c r="M68" s="6" t="s">
        <v>48</v>
      </c>
      <c r="N68" s="29">
        <f>Q66</f>
        <v>0.78195705942445082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80</v>
      </c>
      <c r="G69" s="33"/>
      <c r="H69" s="109"/>
      <c r="I69" s="110"/>
      <c r="J69" s="110"/>
      <c r="K69" s="11" t="s">
        <v>79</v>
      </c>
      <c r="L69" s="58" t="s">
        <v>81</v>
      </c>
      <c r="M69" s="6" t="s">
        <v>82</v>
      </c>
      <c r="N69" s="30">
        <f>S66/U66</f>
        <v>3.4052056645905342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207" priority="8" operator="lessThan">
      <formula>1</formula>
    </cfRule>
    <cfRule type="cellIs" dxfId="206" priority="12" operator="lessThan">
      <formula>0.01</formula>
    </cfRule>
  </conditionalFormatting>
  <conditionalFormatting sqref="H53">
    <cfRule type="cellIs" dxfId="205" priority="1" operator="between">
      <formula>4.9</formula>
      <formula>10.1</formula>
    </cfRule>
  </conditionalFormatting>
  <conditionalFormatting sqref="H54">
    <cfRule type="cellIs" dxfId="204" priority="6" operator="between">
      <formula>14.9</formula>
      <formula>30.1</formula>
    </cfRule>
  </conditionalFormatting>
  <conditionalFormatting sqref="H55">
    <cfRule type="cellIs" dxfId="203" priority="4" operator="between">
      <formula>44.9</formula>
      <formula>60.1</formula>
    </cfRule>
  </conditionalFormatting>
  <conditionalFormatting sqref="H56">
    <cfRule type="cellIs" dxfId="202" priority="3" operator="between">
      <formula>19.9</formula>
      <formula>30.1</formula>
    </cfRule>
  </conditionalFormatting>
  <conditionalFormatting sqref="H57">
    <cfRule type="cellIs" dxfId="201" priority="2" operator="between">
      <formula>0.9</formula>
      <formula>3.1</formula>
    </cfRule>
    <cfRule type="cellIs" dxfId="200" priority="9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5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6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1F3C606-75AB-42F1-ABFA-CBB3FD59190E}">
          <x14:formula1>
            <xm:f>Blad1!$B$2:$B$3</xm:f>
          </x14:formula1>
          <xm:sqref>E50 J50 J53:J57</xm:sqref>
        </x14:dataValidation>
        <x14:dataValidation type="list" allowBlank="1" showInputMessage="1" showErrorMessage="1" xr:uid="{3C0B5170-919D-41FA-A1F6-D7CBC8B48595}">
          <x14:formula1>
            <xm:f>Blad1!$D$2:$D$8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B7D6-1987-4971-AD05-0A8470670E75}">
  <sheetPr>
    <pageSetUpPr fitToPage="1"/>
  </sheetPr>
  <dimension ref="B1:W74"/>
  <sheetViews>
    <sheetView showWhiteSpace="0" view="pageBreakPreview" topLeftCell="A46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83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45157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0.47152777777777777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99</v>
      </c>
      <c r="P17" s="16">
        <f t="shared" si="1"/>
        <v>99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24</v>
      </c>
      <c r="K18" s="73">
        <v>76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40</v>
      </c>
      <c r="K20" s="75">
        <v>60</v>
      </c>
      <c r="M20" s="13">
        <f>IF(Q20=0,0,SUM(Q10:Q20))</f>
        <v>4</v>
      </c>
      <c r="N20" s="14">
        <v>2</v>
      </c>
      <c r="O20" s="15">
        <f t="shared" ref="O20:O30" si="4">IF(K18="",#N/A,K18)</f>
        <v>76</v>
      </c>
      <c r="P20" s="16">
        <f t="shared" ref="P20:P30" si="5">IF(K18="",0,K18)</f>
        <v>76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60</v>
      </c>
      <c r="P22" s="16">
        <f t="shared" si="5"/>
        <v>60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92</v>
      </c>
      <c r="K24" s="75">
        <v>8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1</v>
      </c>
      <c r="E26" s="75">
        <v>99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8</v>
      </c>
      <c r="P26" s="16">
        <f t="shared" si="5"/>
        <v>8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 t="str">
        <f t="shared" ref="K27" si="6">IF(ISERROR(-J27),"",IF(J27&lt;0.1,"",(100-J27)))</f>
        <v/>
      </c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100</v>
      </c>
      <c r="K28" s="77">
        <v>0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0</v>
      </c>
      <c r="N30" s="12">
        <v>6.3E-2</v>
      </c>
      <c r="O30" s="15">
        <f t="shared" si="4"/>
        <v>0</v>
      </c>
      <c r="P30" s="16">
        <f t="shared" si="5"/>
        <v>0</v>
      </c>
      <c r="Q30" s="13">
        <f t="shared" si="2"/>
        <v>0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8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7">IF(M36&gt;$M$31,"",VLOOKUP(M36,$M$10:$O$30,2,FALSE))</f>
        <v>8</v>
      </c>
      <c r="O36" s="12">
        <f>IF(M36&gt;$M$31,0,VLOOKUP(M36,$M$10:$O$30,3,FALSE))</f>
        <v>100</v>
      </c>
      <c r="P36" s="11">
        <f t="shared" ref="P36:P60" si="8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9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7"/>
        <v>5.6</v>
      </c>
      <c r="O37" s="12">
        <f t="shared" ref="O37:O65" si="10">IF(M37&gt;$M$31,0,VLOOKUP(M37,$M$10:$O$30,3,FALSE))</f>
        <v>99</v>
      </c>
      <c r="P37" s="11">
        <f t="shared" si="8"/>
        <v>0</v>
      </c>
      <c r="Q37" s="11" t="str">
        <f>IF(P37=1,10^(LOG(N37)-(O37-50)*(LOG(N37)-LOG(N38))/(O37-O38)),"")</f>
        <v/>
      </c>
      <c r="R37" s="13">
        <f t="shared" ref="R37:R65" si="11">IF(AND(O37&gt;=60,O38&lt;60),1,0)</f>
        <v>0</v>
      </c>
      <c r="S37" s="13" t="str">
        <f>IF(R37=1,10^(LOG(N37)-(O37-60)*(LOG(N37)-LOG(N38))/(O37-O38)),"")</f>
        <v/>
      </c>
      <c r="T37" s="13">
        <f t="shared" ref="T37:T65" si="12">IF(AND(O37&gt;=10,O38&lt;10),1,0)</f>
        <v>0</v>
      </c>
      <c r="U37" s="13" t="str">
        <f t="shared" si="9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7"/>
        <v>4</v>
      </c>
      <c r="O38" s="12">
        <f t="shared" si="10"/>
        <v>93</v>
      </c>
      <c r="P38" s="11">
        <f t="shared" si="8"/>
        <v>0</v>
      </c>
      <c r="Q38" s="24" t="str">
        <f>IF(P38=1,10^(LOG(N38)-(O38-50)*(LOG(N38)-LOG(N39))/(O38-O39)),"")</f>
        <v/>
      </c>
      <c r="R38" s="13">
        <f t="shared" si="11"/>
        <v>0</v>
      </c>
      <c r="S38" s="25" t="str">
        <f>IF(R38=1,10^(LOG(N38)-(O38-60)*(LOG(N38)-LOG(N39))/(O38-O39)),"")</f>
        <v/>
      </c>
      <c r="T38" s="13">
        <f t="shared" si="12"/>
        <v>0</v>
      </c>
      <c r="U38" s="13" t="str">
        <f t="shared" si="9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7"/>
        <v>2</v>
      </c>
      <c r="O39" s="12">
        <f t="shared" si="10"/>
        <v>76</v>
      </c>
      <c r="P39" s="11">
        <f t="shared" si="8"/>
        <v>0</v>
      </c>
      <c r="Q39" s="11" t="str">
        <f>IF(P39=1,10^(LOG(N39)-(O39-50)*(LOG(N39)-LOG(N40))/(O39-O40)),"")</f>
        <v/>
      </c>
      <c r="R39" s="13">
        <f t="shared" si="11"/>
        <v>0</v>
      </c>
      <c r="S39" s="13" t="str">
        <f>IF(R39=1,10^(LOG(N39)-(O39-60)*(LOG(N39)-LOG(N40))/(O39-O40)),"")</f>
        <v/>
      </c>
      <c r="T39" s="13">
        <f t="shared" si="12"/>
        <v>0</v>
      </c>
      <c r="U39" s="13" t="str">
        <f t="shared" si="9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7"/>
        <v>1</v>
      </c>
      <c r="O40" s="12">
        <f t="shared" si="10"/>
        <v>60</v>
      </c>
      <c r="P40" s="11">
        <f t="shared" si="8"/>
        <v>1</v>
      </c>
      <c r="Q40" s="11">
        <f>IF(P40=1,10^(LOG(N40)-(O40-50)*(LOG(N40)-LOG(N41))/(O40-O41)),"")</f>
        <v>0.79370052598409968</v>
      </c>
      <c r="R40" s="13">
        <f t="shared" si="11"/>
        <v>1</v>
      </c>
      <c r="S40" s="13">
        <f>IF(R40=1,10^(LOG(N40)-(O40-60)*(LOG(N40)-LOG(N41))/(O40-O41)),"")</f>
        <v>1</v>
      </c>
      <c r="T40" s="13">
        <f t="shared" si="12"/>
        <v>0</v>
      </c>
      <c r="U40" s="25" t="str">
        <f t="shared" si="9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7"/>
        <v>0.5</v>
      </c>
      <c r="O41" s="12">
        <f t="shared" si="10"/>
        <v>30</v>
      </c>
      <c r="P41" s="11">
        <f t="shared" si="8"/>
        <v>0</v>
      </c>
      <c r="Q41" s="11" t="str">
        <f t="shared" ref="Q41:Q65" si="13">IF(P41=1,10^(LOG(N41)-(O41-50)*(LOG(N41)-LOG(N42))/(O41-O42)),"")</f>
        <v/>
      </c>
      <c r="R41" s="13">
        <f t="shared" si="11"/>
        <v>0</v>
      </c>
      <c r="S41" s="13" t="str">
        <f t="shared" ref="S41:S65" si="14">IF(R41=1,10^(LOG(N41)-(O41-60)*(LOG(N41)-LOG(N42))/(O41-O42)),"")</f>
        <v/>
      </c>
      <c r="T41" s="13">
        <f t="shared" si="12"/>
        <v>1</v>
      </c>
      <c r="U41" s="13">
        <f t="shared" si="9"/>
        <v>0.26626027235999061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7"/>
        <v>0.25</v>
      </c>
      <c r="O42" s="12">
        <f t="shared" si="10"/>
        <v>8</v>
      </c>
      <c r="P42" s="11">
        <f t="shared" si="8"/>
        <v>0</v>
      </c>
      <c r="Q42" s="11" t="str">
        <f t="shared" si="13"/>
        <v/>
      </c>
      <c r="R42" s="13">
        <f t="shared" si="11"/>
        <v>0</v>
      </c>
      <c r="S42" s="13" t="str">
        <f t="shared" si="14"/>
        <v/>
      </c>
      <c r="T42" s="13">
        <f t="shared" si="12"/>
        <v>0</v>
      </c>
      <c r="U42" s="13" t="str">
        <f t="shared" si="9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7"/>
        <v>0.125</v>
      </c>
      <c r="O43" s="12">
        <f t="shared" si="10"/>
        <v>1</v>
      </c>
      <c r="P43" s="11">
        <f t="shared" si="8"/>
        <v>0</v>
      </c>
      <c r="Q43" s="11" t="str">
        <f t="shared" si="13"/>
        <v/>
      </c>
      <c r="R43" s="13">
        <f t="shared" si="11"/>
        <v>0</v>
      </c>
      <c r="S43" s="13" t="str">
        <f t="shared" si="14"/>
        <v/>
      </c>
      <c r="T43" s="13">
        <f t="shared" si="12"/>
        <v>0</v>
      </c>
      <c r="U43" s="13" t="str">
        <f t="shared" si="9"/>
        <v/>
      </c>
    </row>
    <row r="44" spans="2:21" s="23" customFormat="1" ht="15" customHeight="1">
      <c r="K44" s="52"/>
      <c r="L44" s="52"/>
      <c r="M44" s="11">
        <v>9</v>
      </c>
      <c r="N44" s="12" t="str">
        <f t="shared" si="7"/>
        <v/>
      </c>
      <c r="O44" s="12">
        <f t="shared" si="10"/>
        <v>0</v>
      </c>
      <c r="P44" s="11">
        <f t="shared" si="8"/>
        <v>0</v>
      </c>
      <c r="Q44" s="11" t="str">
        <f t="shared" si="13"/>
        <v/>
      </c>
      <c r="R44" s="13">
        <f t="shared" si="11"/>
        <v>0</v>
      </c>
      <c r="S44" s="13" t="str">
        <f t="shared" si="14"/>
        <v/>
      </c>
      <c r="T44" s="13">
        <f t="shared" si="12"/>
        <v>0</v>
      </c>
      <c r="U44" s="13" t="str">
        <f t="shared" si="9"/>
        <v/>
      </c>
    </row>
    <row r="45" spans="2:21" s="23" customFormat="1" ht="15" customHeight="1">
      <c r="M45" s="11">
        <v>10</v>
      </c>
      <c r="N45" s="12" t="str">
        <f t="shared" si="7"/>
        <v/>
      </c>
      <c r="O45" s="12">
        <f t="shared" si="10"/>
        <v>0</v>
      </c>
      <c r="P45" s="11">
        <f t="shared" si="8"/>
        <v>0</v>
      </c>
      <c r="Q45" s="11" t="str">
        <f t="shared" si="13"/>
        <v/>
      </c>
      <c r="R45" s="13">
        <f t="shared" si="11"/>
        <v>0</v>
      </c>
      <c r="S45" s="13" t="str">
        <f t="shared" si="14"/>
        <v/>
      </c>
      <c r="T45" s="13">
        <f t="shared" si="12"/>
        <v>0</v>
      </c>
      <c r="U45" s="13" t="str">
        <f t="shared" si="9"/>
        <v/>
      </c>
    </row>
    <row r="46" spans="2:21" s="23" customFormat="1" ht="15" customHeight="1">
      <c r="M46" s="11">
        <v>11</v>
      </c>
      <c r="N46" s="12" t="str">
        <f t="shared" si="7"/>
        <v/>
      </c>
      <c r="O46" s="12">
        <f t="shared" si="10"/>
        <v>0</v>
      </c>
      <c r="P46" s="11">
        <f t="shared" si="8"/>
        <v>0</v>
      </c>
      <c r="Q46" s="11" t="str">
        <f t="shared" si="13"/>
        <v/>
      </c>
      <c r="R46" s="13">
        <f t="shared" si="11"/>
        <v>0</v>
      </c>
      <c r="S46" s="13" t="str">
        <f t="shared" si="14"/>
        <v/>
      </c>
      <c r="T46" s="13">
        <f t="shared" si="12"/>
        <v>0</v>
      </c>
      <c r="U46" s="13" t="str">
        <f t="shared" si="9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7"/>
        <v/>
      </c>
      <c r="O47" s="12">
        <f t="shared" si="10"/>
        <v>0</v>
      </c>
      <c r="P47" s="11">
        <f t="shared" si="8"/>
        <v>0</v>
      </c>
      <c r="Q47" s="11" t="str">
        <f t="shared" si="13"/>
        <v/>
      </c>
      <c r="R47" s="13">
        <f t="shared" si="11"/>
        <v>0</v>
      </c>
      <c r="S47" s="13" t="str">
        <f t="shared" si="14"/>
        <v/>
      </c>
      <c r="T47" s="13">
        <f t="shared" si="12"/>
        <v>0</v>
      </c>
      <c r="U47" s="13" t="str">
        <f t="shared" si="9"/>
        <v/>
      </c>
    </row>
    <row r="48" spans="2:21" s="6" customFormat="1">
      <c r="M48" s="11">
        <v>13</v>
      </c>
      <c r="N48" s="12" t="str">
        <f t="shared" si="7"/>
        <v/>
      </c>
      <c r="O48" s="12">
        <f t="shared" si="10"/>
        <v>0</v>
      </c>
      <c r="P48" s="11">
        <f t="shared" si="8"/>
        <v>0</v>
      </c>
      <c r="Q48" s="11" t="str">
        <f t="shared" si="13"/>
        <v/>
      </c>
      <c r="R48" s="13">
        <f t="shared" si="11"/>
        <v>0</v>
      </c>
      <c r="S48" s="13" t="str">
        <f t="shared" si="14"/>
        <v/>
      </c>
      <c r="T48" s="13">
        <f t="shared" si="12"/>
        <v>0</v>
      </c>
      <c r="U48" s="13" t="str">
        <f t="shared" si="9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7"/>
        <v/>
      </c>
      <c r="O49" s="12">
        <f t="shared" si="10"/>
        <v>0</v>
      </c>
      <c r="P49" s="11">
        <f t="shared" si="8"/>
        <v>0</v>
      </c>
      <c r="Q49" s="11" t="str">
        <f t="shared" si="13"/>
        <v/>
      </c>
      <c r="R49" s="13">
        <f t="shared" si="11"/>
        <v>0</v>
      </c>
      <c r="S49" s="13" t="str">
        <f t="shared" si="14"/>
        <v/>
      </c>
      <c r="T49" s="13">
        <f t="shared" si="12"/>
        <v>0</v>
      </c>
      <c r="U49" s="13" t="str">
        <f t="shared" si="9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</v>
      </c>
      <c r="I50" s="6"/>
      <c r="J50" s="12" t="s">
        <v>55</v>
      </c>
      <c r="K50" s="6"/>
      <c r="L50" s="6"/>
      <c r="M50" s="11">
        <v>15</v>
      </c>
      <c r="N50" s="12" t="str">
        <f t="shared" si="7"/>
        <v/>
      </c>
      <c r="O50" s="12">
        <f t="shared" si="10"/>
        <v>0</v>
      </c>
      <c r="P50" s="11">
        <f t="shared" si="8"/>
        <v>0</v>
      </c>
      <c r="Q50" s="11" t="str">
        <f t="shared" si="13"/>
        <v/>
      </c>
      <c r="R50" s="13">
        <f t="shared" si="11"/>
        <v>0</v>
      </c>
      <c r="S50" s="13" t="str">
        <f t="shared" si="14"/>
        <v/>
      </c>
      <c r="T50" s="13">
        <f t="shared" si="12"/>
        <v>0</v>
      </c>
      <c r="U50" s="13" t="str">
        <f t="shared" si="9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7"/>
        <v/>
      </c>
      <c r="O51" s="12">
        <f t="shared" si="10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22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2.6666666666666714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7"/>
        <v/>
      </c>
      <c r="O58" s="12">
        <f t="shared" si="10"/>
        <v>0</v>
      </c>
      <c r="P58" s="11">
        <f t="shared" si="8"/>
        <v>0</v>
      </c>
      <c r="Q58" s="11" t="str">
        <f t="shared" si="13"/>
        <v/>
      </c>
      <c r="R58" s="13">
        <f t="shared" si="11"/>
        <v>0</v>
      </c>
      <c r="S58" s="13" t="str">
        <f t="shared" si="14"/>
        <v/>
      </c>
      <c r="T58" s="13">
        <f t="shared" si="12"/>
        <v>0</v>
      </c>
      <c r="U58" s="13" t="str">
        <f t="shared" si="9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7"/>
        <v/>
      </c>
      <c r="O59" s="12">
        <f t="shared" si="10"/>
        <v>0</v>
      </c>
      <c r="P59" s="11">
        <f t="shared" si="8"/>
        <v>0</v>
      </c>
      <c r="Q59" s="11" t="str">
        <f t="shared" si="13"/>
        <v/>
      </c>
      <c r="R59" s="13">
        <f t="shared" si="11"/>
        <v>0</v>
      </c>
      <c r="S59" s="13" t="str">
        <f t="shared" si="14"/>
        <v/>
      </c>
      <c r="T59" s="13">
        <f t="shared" si="12"/>
        <v>0</v>
      </c>
      <c r="U59" s="13" t="str">
        <f t="shared" si="9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7"/>
        <v/>
      </c>
      <c r="O60" s="12">
        <f t="shared" si="10"/>
        <v>0</v>
      </c>
      <c r="P60" s="11">
        <f t="shared" si="8"/>
        <v>0</v>
      </c>
      <c r="Q60" s="11" t="str">
        <f t="shared" si="13"/>
        <v/>
      </c>
      <c r="R60" s="13">
        <f t="shared" si="11"/>
        <v>0</v>
      </c>
      <c r="S60" s="13" t="str">
        <f t="shared" si="14"/>
        <v/>
      </c>
      <c r="T60" s="13">
        <f t="shared" si="12"/>
        <v>0</v>
      </c>
      <c r="U60" s="13" t="str">
        <f t="shared" si="9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7"/>
        <v/>
      </c>
      <c r="O61" s="12">
        <f t="shared" si="10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7"/>
        <v/>
      </c>
      <c r="O65" s="12">
        <f t="shared" si="10"/>
        <v>0</v>
      </c>
      <c r="P65" s="11">
        <f>IF(AND(O65&gt;=50,O75&lt;50),1,0)</f>
        <v>0</v>
      </c>
      <c r="Q65" s="11" t="str">
        <f t="shared" si="13"/>
        <v/>
      </c>
      <c r="R65" s="13">
        <f t="shared" si="11"/>
        <v>0</v>
      </c>
      <c r="S65" s="13" t="str">
        <f t="shared" si="14"/>
        <v/>
      </c>
      <c r="T65" s="13">
        <f t="shared" si="12"/>
        <v>0</v>
      </c>
      <c r="U65" s="13" t="str">
        <f t="shared" si="9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0.79370052598409968</v>
      </c>
      <c r="S66" s="28">
        <f>SUM(S36:S65)</f>
        <v>1</v>
      </c>
      <c r="U66" s="28">
        <f>SUM(U36:U65)</f>
        <v>0.26626027235999061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77</v>
      </c>
      <c r="C68" s="106"/>
      <c r="D68" s="106"/>
      <c r="E68" s="32" t="s">
        <v>78</v>
      </c>
      <c r="F68" s="107">
        <v>45157</v>
      </c>
      <c r="G68" s="108"/>
      <c r="H68" s="109"/>
      <c r="I68" s="110"/>
      <c r="J68" s="110"/>
      <c r="K68" s="11" t="s">
        <v>78</v>
      </c>
      <c r="L68" s="90">
        <v>45159</v>
      </c>
      <c r="M68" s="6" t="s">
        <v>48</v>
      </c>
      <c r="N68" s="29">
        <f>Q66</f>
        <v>0.79370052598409968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80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3.7557236426468261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199" priority="7" operator="lessThan">
      <formula>1</formula>
    </cfRule>
    <cfRule type="cellIs" dxfId="198" priority="9" operator="lessThan">
      <formula>0.01</formula>
    </cfRule>
  </conditionalFormatting>
  <conditionalFormatting sqref="H53">
    <cfRule type="cellIs" dxfId="197" priority="1" operator="between">
      <formula>4.9</formula>
      <formula>10.1</formula>
    </cfRule>
  </conditionalFormatting>
  <conditionalFormatting sqref="H54">
    <cfRule type="cellIs" dxfId="196" priority="5" operator="between">
      <formula>14.9</formula>
      <formula>30.1</formula>
    </cfRule>
  </conditionalFormatting>
  <conditionalFormatting sqref="H55">
    <cfRule type="cellIs" dxfId="195" priority="4" operator="between">
      <formula>44.9</formula>
      <formula>60.1</formula>
    </cfRule>
  </conditionalFormatting>
  <conditionalFormatting sqref="H56">
    <cfRule type="cellIs" dxfId="194" priority="3" operator="between">
      <formula>19.9</formula>
      <formula>30.1</formula>
    </cfRule>
  </conditionalFormatting>
  <conditionalFormatting sqref="H57">
    <cfRule type="cellIs" dxfId="193" priority="2" operator="between">
      <formula>0.9</formula>
      <formula>3.1</formula>
    </cfRule>
    <cfRule type="cellIs" dxfId="192" priority="8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3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4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C0067F-4EAE-4099-B0F6-689FB923FCC8}">
          <x14:formula1>
            <xm:f>Blad1!$D$2:$D$8</xm:f>
          </x14:formula1>
          <xm:sqref>D12</xm:sqref>
        </x14:dataValidation>
        <x14:dataValidation type="list" allowBlank="1" showInputMessage="1" showErrorMessage="1" xr:uid="{ED56D2CE-1BB1-4CED-A40C-47481AB33DB1}">
          <x14:formula1>
            <xm:f>Blad1!$B$2:$B$3</xm:f>
          </x14:formula1>
          <xm:sqref>E50 J50 J53:J57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1C07-A793-45BD-86E3-0E3D73BED17B}">
  <sheetPr>
    <pageSetUpPr fitToPage="1"/>
  </sheetPr>
  <dimension ref="B1:W74"/>
  <sheetViews>
    <sheetView showWhiteSpace="0" view="pageBreakPreview" topLeftCell="A44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86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45159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0.3833333333333333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96</v>
      </c>
      <c r="P18" s="16">
        <f t="shared" si="1"/>
        <v>96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39</v>
      </c>
      <c r="K20" s="75">
        <v>61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67</v>
      </c>
      <c r="K22" s="75">
        <v>33</v>
      </c>
      <c r="M22" s="13">
        <f>IF(Q22=0,0,SUM(Q10:Q22))</f>
        <v>5</v>
      </c>
      <c r="N22" s="14">
        <v>1</v>
      </c>
      <c r="O22" s="15">
        <f t="shared" si="4"/>
        <v>61</v>
      </c>
      <c r="P22" s="16">
        <f t="shared" si="5"/>
        <v>61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33</v>
      </c>
      <c r="P24" s="16">
        <f t="shared" si="5"/>
        <v>33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4</v>
      </c>
      <c r="E27" s="75">
        <v>96</v>
      </c>
      <c r="F27" s="49"/>
      <c r="G27" s="104"/>
      <c r="H27" s="19" t="s">
        <v>45</v>
      </c>
      <c r="I27" s="48"/>
      <c r="J27" s="74"/>
      <c r="K27" s="75" t="str">
        <f t="shared" ref="K27" si="6">IF(ISERROR(-J27),"",IF(J27&lt;0.1,"",(100-J27)))</f>
        <v/>
      </c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7">IF(M36&gt;$M$31,"",VLOOKUP(M36,$M$10:$O$30,2,FALSE))</f>
        <v>8</v>
      </c>
      <c r="O36" s="12">
        <f>IF(M36&gt;$M$31,0,VLOOKUP(M36,$M$10:$O$30,3,FALSE))</f>
        <v>100</v>
      </c>
      <c r="P36" s="11">
        <f t="shared" ref="P36:P60" si="8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9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7"/>
        <v>5.6</v>
      </c>
      <c r="O37" s="12">
        <f t="shared" ref="O37:O65" si="10">IF(M37&gt;$M$31,0,VLOOKUP(M37,$M$10:$O$30,3,FALSE))</f>
        <v>100</v>
      </c>
      <c r="P37" s="11">
        <f t="shared" si="8"/>
        <v>0</v>
      </c>
      <c r="Q37" s="11" t="str">
        <f>IF(P37=1,10^(LOG(N37)-(O37-50)*(LOG(N37)-LOG(N38))/(O37-O38)),"")</f>
        <v/>
      </c>
      <c r="R37" s="13">
        <f t="shared" ref="R37:R65" si="11">IF(AND(O37&gt;=60,O38&lt;60),1,0)</f>
        <v>0</v>
      </c>
      <c r="S37" s="13" t="str">
        <f>IF(R37=1,10^(LOG(N37)-(O37-60)*(LOG(N37)-LOG(N38))/(O37-O38)),"")</f>
        <v/>
      </c>
      <c r="T37" s="13">
        <f t="shared" ref="T37:T65" si="12">IF(AND(O37&gt;=10,O38&lt;10),1,0)</f>
        <v>0</v>
      </c>
      <c r="U37" s="13" t="str">
        <f t="shared" si="9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7"/>
        <v>4</v>
      </c>
      <c r="O38" s="12">
        <f t="shared" si="10"/>
        <v>96</v>
      </c>
      <c r="P38" s="11">
        <f t="shared" si="8"/>
        <v>0</v>
      </c>
      <c r="Q38" s="24" t="str">
        <f>IF(P38=1,10^(LOG(N38)-(O38-50)*(LOG(N38)-LOG(N39))/(O38-O39)),"")</f>
        <v/>
      </c>
      <c r="R38" s="13">
        <f t="shared" si="11"/>
        <v>0</v>
      </c>
      <c r="S38" s="25" t="str">
        <f>IF(R38=1,10^(LOG(N38)-(O38-60)*(LOG(N38)-LOG(N39))/(O38-O39)),"")</f>
        <v/>
      </c>
      <c r="T38" s="13">
        <f t="shared" si="12"/>
        <v>0</v>
      </c>
      <c r="U38" s="13" t="str">
        <f t="shared" si="9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7"/>
        <v>2</v>
      </c>
      <c r="O39" s="12">
        <f t="shared" si="10"/>
        <v>78</v>
      </c>
      <c r="P39" s="11">
        <f t="shared" si="8"/>
        <v>0</v>
      </c>
      <c r="Q39" s="11" t="str">
        <f>IF(P39=1,10^(LOG(N39)-(O39-50)*(LOG(N39)-LOG(N40))/(O39-O40)),"")</f>
        <v/>
      </c>
      <c r="R39" s="13">
        <f t="shared" si="11"/>
        <v>0</v>
      </c>
      <c r="S39" s="13" t="str">
        <f>IF(R39=1,10^(LOG(N39)-(O39-60)*(LOG(N39)-LOG(N40))/(O39-O40)),"")</f>
        <v/>
      </c>
      <c r="T39" s="13">
        <f t="shared" si="12"/>
        <v>0</v>
      </c>
      <c r="U39" s="13" t="str">
        <f t="shared" si="9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7"/>
        <v>1</v>
      </c>
      <c r="O40" s="12">
        <f t="shared" si="10"/>
        <v>61</v>
      </c>
      <c r="P40" s="11">
        <f t="shared" si="8"/>
        <v>1</v>
      </c>
      <c r="Q40" s="11">
        <f>IF(P40=1,10^(LOG(N40)-(O40-50)*(LOG(N40)-LOG(N41))/(O40-O41)),"")</f>
        <v>0.76161978248997808</v>
      </c>
      <c r="R40" s="13">
        <f t="shared" si="11"/>
        <v>1</v>
      </c>
      <c r="S40" s="13">
        <f>IF(R40=1,10^(LOG(N40)-(O40-60)*(LOG(N40)-LOG(N41))/(O40-O41)),"")</f>
        <v>0.97554864205257319</v>
      </c>
      <c r="T40" s="13">
        <f t="shared" si="12"/>
        <v>0</v>
      </c>
      <c r="U40" s="25" t="str">
        <f t="shared" si="9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7"/>
        <v>0.5</v>
      </c>
      <c r="O41" s="12">
        <f t="shared" si="10"/>
        <v>33</v>
      </c>
      <c r="P41" s="11">
        <f t="shared" si="8"/>
        <v>0</v>
      </c>
      <c r="Q41" s="11" t="str">
        <f t="shared" ref="Q41:Q65" si="13">IF(P41=1,10^(LOG(N41)-(O41-50)*(LOG(N41)-LOG(N42))/(O41-O42)),"")</f>
        <v/>
      </c>
      <c r="R41" s="13">
        <f t="shared" si="11"/>
        <v>0</v>
      </c>
      <c r="S41" s="13" t="str">
        <f t="shared" ref="S41:S65" si="14">IF(R41=1,10^(LOG(N41)-(O41-60)*(LOG(N41)-LOG(N42))/(O41-O42)),"")</f>
        <v/>
      </c>
      <c r="T41" s="13">
        <f t="shared" si="12"/>
        <v>1</v>
      </c>
      <c r="U41" s="13">
        <f t="shared" si="9"/>
        <v>0.27081594995548014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7"/>
        <v>0.25</v>
      </c>
      <c r="O42" s="12">
        <f t="shared" si="10"/>
        <v>7</v>
      </c>
      <c r="P42" s="11">
        <f t="shared" si="8"/>
        <v>0</v>
      </c>
      <c r="Q42" s="11" t="str">
        <f t="shared" si="13"/>
        <v/>
      </c>
      <c r="R42" s="13">
        <f t="shared" si="11"/>
        <v>0</v>
      </c>
      <c r="S42" s="13" t="str">
        <f t="shared" si="14"/>
        <v/>
      </c>
      <c r="T42" s="13">
        <f t="shared" si="12"/>
        <v>0</v>
      </c>
      <c r="U42" s="13" t="str">
        <f t="shared" si="9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7"/>
        <v>0.125</v>
      </c>
      <c r="O43" s="12">
        <f t="shared" si="10"/>
        <v>1</v>
      </c>
      <c r="P43" s="11">
        <f t="shared" si="8"/>
        <v>0</v>
      </c>
      <c r="Q43" s="11" t="str">
        <f t="shared" si="13"/>
        <v/>
      </c>
      <c r="R43" s="13">
        <f t="shared" si="11"/>
        <v>0</v>
      </c>
      <c r="S43" s="13" t="str">
        <f t="shared" si="14"/>
        <v/>
      </c>
      <c r="T43" s="13">
        <f t="shared" si="12"/>
        <v>0</v>
      </c>
      <c r="U43" s="13" t="str">
        <f t="shared" si="9"/>
        <v/>
      </c>
    </row>
    <row r="44" spans="2:21" s="23" customFormat="1" ht="15" customHeight="1">
      <c r="K44" s="52"/>
      <c r="L44" s="52"/>
      <c r="M44" s="11">
        <v>9</v>
      </c>
      <c r="N44" s="12">
        <f t="shared" si="7"/>
        <v>6.3E-2</v>
      </c>
      <c r="O44" s="12">
        <f t="shared" si="10"/>
        <v>0.2</v>
      </c>
      <c r="P44" s="11">
        <f t="shared" si="8"/>
        <v>0</v>
      </c>
      <c r="Q44" s="11" t="str">
        <f t="shared" si="13"/>
        <v/>
      </c>
      <c r="R44" s="13">
        <f t="shared" si="11"/>
        <v>0</v>
      </c>
      <c r="S44" s="13" t="str">
        <f t="shared" si="14"/>
        <v/>
      </c>
      <c r="T44" s="13">
        <f t="shared" si="12"/>
        <v>0</v>
      </c>
      <c r="U44" s="13" t="str">
        <f t="shared" si="9"/>
        <v/>
      </c>
    </row>
    <row r="45" spans="2:21" s="23" customFormat="1" ht="15" customHeight="1">
      <c r="M45" s="11">
        <v>10</v>
      </c>
      <c r="N45" s="12" t="str">
        <f t="shared" si="7"/>
        <v/>
      </c>
      <c r="O45" s="12">
        <f t="shared" si="10"/>
        <v>0</v>
      </c>
      <c r="P45" s="11">
        <f t="shared" si="8"/>
        <v>0</v>
      </c>
      <c r="Q45" s="11" t="str">
        <f t="shared" si="13"/>
        <v/>
      </c>
      <c r="R45" s="13">
        <f t="shared" si="11"/>
        <v>0</v>
      </c>
      <c r="S45" s="13" t="str">
        <f t="shared" si="14"/>
        <v/>
      </c>
      <c r="T45" s="13">
        <f t="shared" si="12"/>
        <v>0</v>
      </c>
      <c r="U45" s="13" t="str">
        <f t="shared" si="9"/>
        <v/>
      </c>
    </row>
    <row r="46" spans="2:21" s="23" customFormat="1" ht="15" customHeight="1">
      <c r="M46" s="11">
        <v>11</v>
      </c>
      <c r="N46" s="12" t="str">
        <f t="shared" si="7"/>
        <v/>
      </c>
      <c r="O46" s="12">
        <f t="shared" si="10"/>
        <v>0</v>
      </c>
      <c r="P46" s="11">
        <f t="shared" si="8"/>
        <v>0</v>
      </c>
      <c r="Q46" s="11" t="str">
        <f t="shared" si="13"/>
        <v/>
      </c>
      <c r="R46" s="13">
        <f t="shared" si="11"/>
        <v>0</v>
      </c>
      <c r="S46" s="13" t="str">
        <f t="shared" si="14"/>
        <v/>
      </c>
      <c r="T46" s="13">
        <f t="shared" si="12"/>
        <v>0</v>
      </c>
      <c r="U46" s="13" t="str">
        <f t="shared" si="9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7"/>
        <v/>
      </c>
      <c r="O47" s="12">
        <f t="shared" si="10"/>
        <v>0</v>
      </c>
      <c r="P47" s="11">
        <f t="shared" si="8"/>
        <v>0</v>
      </c>
      <c r="Q47" s="11" t="str">
        <f t="shared" si="13"/>
        <v/>
      </c>
      <c r="R47" s="13">
        <f t="shared" si="11"/>
        <v>0</v>
      </c>
      <c r="S47" s="13" t="str">
        <f t="shared" si="14"/>
        <v/>
      </c>
      <c r="T47" s="13">
        <f t="shared" si="12"/>
        <v>0</v>
      </c>
      <c r="U47" s="13" t="str">
        <f t="shared" si="9"/>
        <v/>
      </c>
    </row>
    <row r="48" spans="2:21" s="6" customFormat="1">
      <c r="M48" s="11">
        <v>13</v>
      </c>
      <c r="N48" s="12" t="str">
        <f t="shared" si="7"/>
        <v/>
      </c>
      <c r="O48" s="12">
        <f t="shared" si="10"/>
        <v>0</v>
      </c>
      <c r="P48" s="11">
        <f t="shared" si="8"/>
        <v>0</v>
      </c>
      <c r="Q48" s="11" t="str">
        <f t="shared" si="13"/>
        <v/>
      </c>
      <c r="R48" s="13">
        <f t="shared" si="11"/>
        <v>0</v>
      </c>
      <c r="S48" s="13" t="str">
        <f t="shared" si="14"/>
        <v/>
      </c>
      <c r="T48" s="13">
        <f t="shared" si="12"/>
        <v>0</v>
      </c>
      <c r="U48" s="13" t="str">
        <f t="shared" si="9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7"/>
        <v/>
      </c>
      <c r="O49" s="12">
        <f t="shared" si="10"/>
        <v>0</v>
      </c>
      <c r="P49" s="11">
        <f t="shared" si="8"/>
        <v>0</v>
      </c>
      <c r="Q49" s="11" t="str">
        <f t="shared" si="13"/>
        <v/>
      </c>
      <c r="R49" s="13">
        <f t="shared" si="11"/>
        <v>0</v>
      </c>
      <c r="S49" s="13" t="str">
        <f t="shared" si="14"/>
        <v/>
      </c>
      <c r="T49" s="13">
        <f t="shared" si="12"/>
        <v>0</v>
      </c>
      <c r="U49" s="13" t="str">
        <f t="shared" si="9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7"/>
        <v/>
      </c>
      <c r="O50" s="12">
        <f t="shared" si="10"/>
        <v>0</v>
      </c>
      <c r="P50" s="11">
        <f t="shared" si="8"/>
        <v>0</v>
      </c>
      <c r="Q50" s="11" t="str">
        <f t="shared" si="13"/>
        <v/>
      </c>
      <c r="R50" s="13">
        <f t="shared" si="11"/>
        <v>0</v>
      </c>
      <c r="S50" s="13" t="str">
        <f t="shared" si="14"/>
        <v/>
      </c>
      <c r="T50" s="13">
        <f t="shared" si="12"/>
        <v>0</v>
      </c>
      <c r="U50" s="13" t="str">
        <f t="shared" si="9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7"/>
        <v/>
      </c>
      <c r="O51" s="12">
        <f t="shared" si="10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26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7"/>
        <v/>
      </c>
      <c r="O58" s="12">
        <f t="shared" si="10"/>
        <v>0</v>
      </c>
      <c r="P58" s="11">
        <f t="shared" si="8"/>
        <v>0</v>
      </c>
      <c r="Q58" s="11" t="str">
        <f t="shared" si="13"/>
        <v/>
      </c>
      <c r="R58" s="13">
        <f t="shared" si="11"/>
        <v>0</v>
      </c>
      <c r="S58" s="13" t="str">
        <f t="shared" si="14"/>
        <v/>
      </c>
      <c r="T58" s="13">
        <f t="shared" si="12"/>
        <v>0</v>
      </c>
      <c r="U58" s="13" t="str">
        <f t="shared" si="9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7"/>
        <v/>
      </c>
      <c r="O59" s="12">
        <f t="shared" si="10"/>
        <v>0</v>
      </c>
      <c r="P59" s="11">
        <f t="shared" si="8"/>
        <v>0</v>
      </c>
      <c r="Q59" s="11" t="str">
        <f t="shared" si="13"/>
        <v/>
      </c>
      <c r="R59" s="13">
        <f t="shared" si="11"/>
        <v>0</v>
      </c>
      <c r="S59" s="13" t="str">
        <f t="shared" si="14"/>
        <v/>
      </c>
      <c r="T59" s="13">
        <f t="shared" si="12"/>
        <v>0</v>
      </c>
      <c r="U59" s="13" t="str">
        <f t="shared" si="9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7"/>
        <v/>
      </c>
      <c r="O60" s="12">
        <f t="shared" si="10"/>
        <v>0</v>
      </c>
      <c r="P60" s="11">
        <f t="shared" si="8"/>
        <v>0</v>
      </c>
      <c r="Q60" s="11" t="str">
        <f t="shared" si="13"/>
        <v/>
      </c>
      <c r="R60" s="13">
        <f t="shared" si="11"/>
        <v>0</v>
      </c>
      <c r="S60" s="13" t="str">
        <f t="shared" si="14"/>
        <v/>
      </c>
      <c r="T60" s="13">
        <f t="shared" si="12"/>
        <v>0</v>
      </c>
      <c r="U60" s="13" t="str">
        <f t="shared" si="9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7"/>
        <v/>
      </c>
      <c r="O61" s="12">
        <f t="shared" si="10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7"/>
        <v/>
      </c>
      <c r="O65" s="12">
        <f t="shared" si="10"/>
        <v>0</v>
      </c>
      <c r="P65" s="11">
        <f>IF(AND(O65&gt;=50,O75&lt;50),1,0)</f>
        <v>0</v>
      </c>
      <c r="Q65" s="11" t="str">
        <f t="shared" si="13"/>
        <v/>
      </c>
      <c r="R65" s="13">
        <f t="shared" si="11"/>
        <v>0</v>
      </c>
      <c r="S65" s="13" t="str">
        <f t="shared" si="14"/>
        <v/>
      </c>
      <c r="T65" s="13">
        <f t="shared" si="12"/>
        <v>0</v>
      </c>
      <c r="U65" s="13" t="str">
        <f t="shared" si="9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0.76161978248997808</v>
      </c>
      <c r="S66" s="28">
        <f>SUM(S36:S65)</f>
        <v>0.97554864205257319</v>
      </c>
      <c r="U66" s="28">
        <f>SUM(U36:U65)</f>
        <v>0.27081594995548014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45160</v>
      </c>
      <c r="G68" s="108"/>
      <c r="H68" s="109"/>
      <c r="I68" s="110"/>
      <c r="J68" s="110"/>
      <c r="K68" s="11" t="s">
        <v>78</v>
      </c>
      <c r="L68" s="90">
        <v>45160</v>
      </c>
      <c r="M68" s="6" t="s">
        <v>48</v>
      </c>
      <c r="N68" s="29">
        <f>Q66</f>
        <v>0.76161978248997808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3.6022569653410192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91" priority="6" operator="lessThan">
      <formula>1</formula>
    </cfRule>
    <cfRule type="cellIs" dxfId="190" priority="8" operator="lessThan">
      <formula>0.01</formula>
    </cfRule>
  </conditionalFormatting>
  <conditionalFormatting sqref="H53">
    <cfRule type="cellIs" dxfId="189" priority="1" operator="between">
      <formula>4.9</formula>
      <formula>10.1</formula>
    </cfRule>
  </conditionalFormatting>
  <conditionalFormatting sqref="H54">
    <cfRule type="cellIs" dxfId="188" priority="5" operator="between">
      <formula>14.9</formula>
      <formula>30.1</formula>
    </cfRule>
  </conditionalFormatting>
  <conditionalFormatting sqref="H55">
    <cfRule type="cellIs" dxfId="187" priority="4" operator="between">
      <formula>44.9</formula>
      <formula>60.1</formula>
    </cfRule>
  </conditionalFormatting>
  <conditionalFormatting sqref="H56">
    <cfRule type="cellIs" dxfId="186" priority="3" operator="between">
      <formula>19.9</formula>
      <formula>30.1</formula>
    </cfRule>
  </conditionalFormatting>
  <conditionalFormatting sqref="H57">
    <cfRule type="cellIs" dxfId="185" priority="2" operator="between">
      <formula>0.9</formula>
      <formula>3.1</formula>
    </cfRule>
    <cfRule type="cellIs" dxfId="184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7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78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BD8C7C-BB6B-406E-9EB0-65AE9DF264BD}">
          <x14:formula1>
            <xm:f>Blad1!$B$2:$B$3</xm:f>
          </x14:formula1>
          <xm:sqref>E50 J50 J53:J57</xm:sqref>
        </x14:dataValidation>
        <x14:dataValidation type="list" allowBlank="1" showInputMessage="1" showErrorMessage="1" xr:uid="{B5F4588B-A128-4560-B0F8-3A7C773247DF}">
          <x14:formula1>
            <xm:f>Blad1!$D$2:$D$8</xm:f>
          </x14:formula1>
          <xm:sqref>D12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DC89-CD21-4F47-B879-17122CBD0680}">
  <sheetPr>
    <pageSetUpPr fitToPage="1"/>
  </sheetPr>
  <dimension ref="B1:W74"/>
  <sheetViews>
    <sheetView showWhiteSpace="0" view="pageBreakPreview" topLeftCell="A39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88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45160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0.38472222222222219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96</v>
      </c>
      <c r="P18" s="16">
        <f t="shared" si="1"/>
        <v>96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39</v>
      </c>
      <c r="K20" s="75">
        <v>61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69</v>
      </c>
      <c r="K22" s="75">
        <v>31</v>
      </c>
      <c r="M22" s="13">
        <f>IF(Q22=0,0,SUM(Q10:Q22))</f>
        <v>5</v>
      </c>
      <c r="N22" s="14">
        <v>1</v>
      </c>
      <c r="O22" s="15">
        <f t="shared" si="4"/>
        <v>61</v>
      </c>
      <c r="P22" s="16">
        <f t="shared" si="5"/>
        <v>61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94</v>
      </c>
      <c r="K24" s="75">
        <v>6</v>
      </c>
      <c r="M24" s="13">
        <f>IF(Q24=0,0,SUM(Q10:Q24))</f>
        <v>6</v>
      </c>
      <c r="N24" s="14">
        <v>0.5</v>
      </c>
      <c r="O24" s="15">
        <f t="shared" si="4"/>
        <v>31</v>
      </c>
      <c r="P24" s="16">
        <f t="shared" si="5"/>
        <v>31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99.2</v>
      </c>
      <c r="K26" s="75">
        <v>0.8</v>
      </c>
      <c r="M26" s="13">
        <f>IF(Q26=0,0,SUM(Q10:Q26))</f>
        <v>7</v>
      </c>
      <c r="N26" s="14">
        <v>0.25</v>
      </c>
      <c r="O26" s="15">
        <f t="shared" si="4"/>
        <v>6</v>
      </c>
      <c r="P26" s="16">
        <f t="shared" si="5"/>
        <v>6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4</v>
      </c>
      <c r="E27" s="75">
        <v>96</v>
      </c>
      <c r="F27" s="49"/>
      <c r="G27" s="104"/>
      <c r="H27" s="19" t="s">
        <v>45</v>
      </c>
      <c r="I27" s="48"/>
      <c r="J27" s="74"/>
      <c r="K27" s="75" t="str">
        <f t="shared" ref="K27" si="6">IF(ISERROR(-J27),"",IF(J27&lt;0.1,"",(100-J27)))</f>
        <v/>
      </c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0.8</v>
      </c>
      <c r="P28" s="16">
        <f t="shared" si="5"/>
        <v>0.8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7">IF(M36&gt;$M$31,"",VLOOKUP(M36,$M$10:$O$30,2,FALSE))</f>
        <v>8</v>
      </c>
      <c r="O36" s="12">
        <f>IF(M36&gt;$M$31,0,VLOOKUP(M36,$M$10:$O$30,3,FALSE))</f>
        <v>100</v>
      </c>
      <c r="P36" s="11">
        <f t="shared" ref="P36:P60" si="8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9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7"/>
        <v>5.6</v>
      </c>
      <c r="O37" s="12">
        <f t="shared" ref="O37:O65" si="10">IF(M37&gt;$M$31,0,VLOOKUP(M37,$M$10:$O$30,3,FALSE))</f>
        <v>100</v>
      </c>
      <c r="P37" s="11">
        <f t="shared" si="8"/>
        <v>0</v>
      </c>
      <c r="Q37" s="11" t="str">
        <f>IF(P37=1,10^(LOG(N37)-(O37-50)*(LOG(N37)-LOG(N38))/(O37-O38)),"")</f>
        <v/>
      </c>
      <c r="R37" s="13">
        <f t="shared" ref="R37:R65" si="11">IF(AND(O37&gt;=60,O38&lt;60),1,0)</f>
        <v>0</v>
      </c>
      <c r="S37" s="13" t="str">
        <f>IF(R37=1,10^(LOG(N37)-(O37-60)*(LOG(N37)-LOG(N38))/(O37-O38)),"")</f>
        <v/>
      </c>
      <c r="T37" s="13">
        <f t="shared" ref="T37:T65" si="12">IF(AND(O37&gt;=10,O38&lt;10),1,0)</f>
        <v>0</v>
      </c>
      <c r="U37" s="13" t="str">
        <f t="shared" si="9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7"/>
        <v>4</v>
      </c>
      <c r="O38" s="12">
        <f t="shared" si="10"/>
        <v>96</v>
      </c>
      <c r="P38" s="11">
        <f t="shared" si="8"/>
        <v>0</v>
      </c>
      <c r="Q38" s="24" t="str">
        <f>IF(P38=1,10^(LOG(N38)-(O38-50)*(LOG(N38)-LOG(N39))/(O38-O39)),"")</f>
        <v/>
      </c>
      <c r="R38" s="13">
        <f t="shared" si="11"/>
        <v>0</v>
      </c>
      <c r="S38" s="25" t="str">
        <f>IF(R38=1,10^(LOG(N38)-(O38-60)*(LOG(N38)-LOG(N39))/(O38-O39)),"")</f>
        <v/>
      </c>
      <c r="T38" s="13">
        <f t="shared" si="12"/>
        <v>0</v>
      </c>
      <c r="U38" s="13" t="str">
        <f t="shared" si="9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7"/>
        <v>2</v>
      </c>
      <c r="O39" s="12">
        <f t="shared" si="10"/>
        <v>78</v>
      </c>
      <c r="P39" s="11">
        <f t="shared" si="8"/>
        <v>0</v>
      </c>
      <c r="Q39" s="11" t="str">
        <f>IF(P39=1,10^(LOG(N39)-(O39-50)*(LOG(N39)-LOG(N40))/(O39-O40)),"")</f>
        <v/>
      </c>
      <c r="R39" s="13">
        <f t="shared" si="11"/>
        <v>0</v>
      </c>
      <c r="S39" s="13" t="str">
        <f>IF(R39=1,10^(LOG(N39)-(O39-60)*(LOG(N39)-LOG(N40))/(O39-O40)),"")</f>
        <v/>
      </c>
      <c r="T39" s="13">
        <f t="shared" si="12"/>
        <v>0</v>
      </c>
      <c r="U39" s="13" t="str">
        <f t="shared" si="9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7"/>
        <v>1</v>
      </c>
      <c r="O40" s="12">
        <f t="shared" si="10"/>
        <v>61</v>
      </c>
      <c r="P40" s="11">
        <f t="shared" si="8"/>
        <v>1</v>
      </c>
      <c r="Q40" s="11">
        <f>IF(P40=1,10^(LOG(N40)-(O40-50)*(LOG(N40)-LOG(N41))/(O40-O41)),"")</f>
        <v>0.7755723809168672</v>
      </c>
      <c r="R40" s="13">
        <f t="shared" si="11"/>
        <v>1</v>
      </c>
      <c r="S40" s="13">
        <f>IF(R40=1,10^(LOG(N40)-(O40-60)*(LOG(N40)-LOG(N41))/(O40-O41)),"")</f>
        <v>0.97715996843424591</v>
      </c>
      <c r="T40" s="13">
        <f t="shared" si="12"/>
        <v>0</v>
      </c>
      <c r="U40" s="25" t="str">
        <f t="shared" si="9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7"/>
        <v>0.5</v>
      </c>
      <c r="O41" s="12">
        <f t="shared" si="10"/>
        <v>31</v>
      </c>
      <c r="P41" s="11">
        <f t="shared" si="8"/>
        <v>0</v>
      </c>
      <c r="Q41" s="11" t="str">
        <f t="shared" ref="Q41:Q65" si="13">IF(P41=1,10^(LOG(N41)-(O41-50)*(LOG(N41)-LOG(N42))/(O41-O42)),"")</f>
        <v/>
      </c>
      <c r="R41" s="13">
        <f t="shared" si="11"/>
        <v>0</v>
      </c>
      <c r="S41" s="13" t="str">
        <f t="shared" ref="S41:S65" si="14">IF(R41=1,10^(LOG(N41)-(O41-60)*(LOG(N41)-LOG(N42))/(O41-O42)),"")</f>
        <v/>
      </c>
      <c r="T41" s="13">
        <f t="shared" si="12"/>
        <v>1</v>
      </c>
      <c r="U41" s="13">
        <f t="shared" si="9"/>
        <v>0.27932178451805495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7"/>
        <v>0.25</v>
      </c>
      <c r="O42" s="12">
        <f t="shared" si="10"/>
        <v>6</v>
      </c>
      <c r="P42" s="11">
        <f t="shared" si="8"/>
        <v>0</v>
      </c>
      <c r="Q42" s="11" t="str">
        <f t="shared" si="13"/>
        <v/>
      </c>
      <c r="R42" s="13">
        <f t="shared" si="11"/>
        <v>0</v>
      </c>
      <c r="S42" s="13" t="str">
        <f t="shared" si="14"/>
        <v/>
      </c>
      <c r="T42" s="13">
        <f t="shared" si="12"/>
        <v>0</v>
      </c>
      <c r="U42" s="13" t="str">
        <f t="shared" si="9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7"/>
        <v>0.125</v>
      </c>
      <c r="O43" s="12">
        <f t="shared" si="10"/>
        <v>0.8</v>
      </c>
      <c r="P43" s="11">
        <f t="shared" si="8"/>
        <v>0</v>
      </c>
      <c r="Q43" s="11" t="str">
        <f t="shared" si="13"/>
        <v/>
      </c>
      <c r="R43" s="13">
        <f t="shared" si="11"/>
        <v>0</v>
      </c>
      <c r="S43" s="13" t="str">
        <f t="shared" si="14"/>
        <v/>
      </c>
      <c r="T43" s="13">
        <f t="shared" si="12"/>
        <v>0</v>
      </c>
      <c r="U43" s="13" t="str">
        <f t="shared" si="9"/>
        <v/>
      </c>
    </row>
    <row r="44" spans="2:21" s="23" customFormat="1" ht="15" customHeight="1">
      <c r="K44" s="52"/>
      <c r="L44" s="52"/>
      <c r="M44" s="11">
        <v>9</v>
      </c>
      <c r="N44" s="12">
        <f t="shared" si="7"/>
        <v>6.3E-2</v>
      </c>
      <c r="O44" s="12">
        <f t="shared" si="10"/>
        <v>0.2</v>
      </c>
      <c r="P44" s="11">
        <f t="shared" si="8"/>
        <v>0</v>
      </c>
      <c r="Q44" s="11" t="str">
        <f t="shared" si="13"/>
        <v/>
      </c>
      <c r="R44" s="13">
        <f t="shared" si="11"/>
        <v>0</v>
      </c>
      <c r="S44" s="13" t="str">
        <f t="shared" si="14"/>
        <v/>
      </c>
      <c r="T44" s="13">
        <f t="shared" si="12"/>
        <v>0</v>
      </c>
      <c r="U44" s="13" t="str">
        <f t="shared" si="9"/>
        <v/>
      </c>
    </row>
    <row r="45" spans="2:21" s="23" customFormat="1" ht="15" customHeight="1">
      <c r="M45" s="11">
        <v>10</v>
      </c>
      <c r="N45" s="12" t="str">
        <f t="shared" si="7"/>
        <v/>
      </c>
      <c r="O45" s="12">
        <f t="shared" si="10"/>
        <v>0</v>
      </c>
      <c r="P45" s="11">
        <f t="shared" si="8"/>
        <v>0</v>
      </c>
      <c r="Q45" s="11" t="str">
        <f t="shared" si="13"/>
        <v/>
      </c>
      <c r="R45" s="13">
        <f t="shared" si="11"/>
        <v>0</v>
      </c>
      <c r="S45" s="13" t="str">
        <f t="shared" si="14"/>
        <v/>
      </c>
      <c r="T45" s="13">
        <f t="shared" si="12"/>
        <v>0</v>
      </c>
      <c r="U45" s="13" t="str">
        <f t="shared" si="9"/>
        <v/>
      </c>
    </row>
    <row r="46" spans="2:21" s="23" customFormat="1" ht="15" customHeight="1">
      <c r="M46" s="11">
        <v>11</v>
      </c>
      <c r="N46" s="12" t="str">
        <f t="shared" si="7"/>
        <v/>
      </c>
      <c r="O46" s="12">
        <f t="shared" si="10"/>
        <v>0</v>
      </c>
      <c r="P46" s="11">
        <f t="shared" si="8"/>
        <v>0</v>
      </c>
      <c r="Q46" s="11" t="str">
        <f t="shared" si="13"/>
        <v/>
      </c>
      <c r="R46" s="13">
        <f t="shared" si="11"/>
        <v>0</v>
      </c>
      <c r="S46" s="13" t="str">
        <f t="shared" si="14"/>
        <v/>
      </c>
      <c r="T46" s="13">
        <f t="shared" si="12"/>
        <v>0</v>
      </c>
      <c r="U46" s="13" t="str">
        <f t="shared" si="9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7"/>
        <v/>
      </c>
      <c r="O47" s="12">
        <f t="shared" si="10"/>
        <v>0</v>
      </c>
      <c r="P47" s="11">
        <f t="shared" si="8"/>
        <v>0</v>
      </c>
      <c r="Q47" s="11" t="str">
        <f t="shared" si="13"/>
        <v/>
      </c>
      <c r="R47" s="13">
        <f t="shared" si="11"/>
        <v>0</v>
      </c>
      <c r="S47" s="13" t="str">
        <f t="shared" si="14"/>
        <v/>
      </c>
      <c r="T47" s="13">
        <f t="shared" si="12"/>
        <v>0</v>
      </c>
      <c r="U47" s="13" t="str">
        <f t="shared" si="9"/>
        <v/>
      </c>
    </row>
    <row r="48" spans="2:21" s="6" customFormat="1">
      <c r="M48" s="11">
        <v>13</v>
      </c>
      <c r="N48" s="12" t="str">
        <f t="shared" si="7"/>
        <v/>
      </c>
      <c r="O48" s="12">
        <f t="shared" si="10"/>
        <v>0</v>
      </c>
      <c r="P48" s="11">
        <f t="shared" si="8"/>
        <v>0</v>
      </c>
      <c r="Q48" s="11" t="str">
        <f t="shared" si="13"/>
        <v/>
      </c>
      <c r="R48" s="13">
        <f t="shared" si="11"/>
        <v>0</v>
      </c>
      <c r="S48" s="13" t="str">
        <f t="shared" si="14"/>
        <v/>
      </c>
      <c r="T48" s="13">
        <f t="shared" si="12"/>
        <v>0</v>
      </c>
      <c r="U48" s="13" t="str">
        <f t="shared" si="9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7"/>
        <v/>
      </c>
      <c r="O49" s="12">
        <f t="shared" si="10"/>
        <v>0</v>
      </c>
      <c r="P49" s="11">
        <f t="shared" si="8"/>
        <v>0</v>
      </c>
      <c r="Q49" s="11" t="str">
        <f t="shared" si="13"/>
        <v/>
      </c>
      <c r="R49" s="13">
        <f t="shared" si="11"/>
        <v>0</v>
      </c>
      <c r="S49" s="13" t="str">
        <f t="shared" si="14"/>
        <v/>
      </c>
      <c r="T49" s="13">
        <f t="shared" si="12"/>
        <v>0</v>
      </c>
      <c r="U49" s="13" t="str">
        <f t="shared" si="9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7"/>
        <v/>
      </c>
      <c r="O50" s="12">
        <f t="shared" si="10"/>
        <v>0</v>
      </c>
      <c r="P50" s="11">
        <f t="shared" si="8"/>
        <v>0</v>
      </c>
      <c r="Q50" s="11" t="str">
        <f t="shared" si="13"/>
        <v/>
      </c>
      <c r="R50" s="13">
        <f t="shared" si="11"/>
        <v>0</v>
      </c>
      <c r="S50" s="13" t="str">
        <f t="shared" si="14"/>
        <v/>
      </c>
      <c r="T50" s="13">
        <f t="shared" si="12"/>
        <v>0</v>
      </c>
      <c r="U50" s="13" t="str">
        <f t="shared" si="9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7"/>
        <v/>
      </c>
      <c r="O51" s="12">
        <f t="shared" si="10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25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47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7"/>
        <v/>
      </c>
      <c r="O58" s="12">
        <f t="shared" si="10"/>
        <v>0</v>
      </c>
      <c r="P58" s="11">
        <f t="shared" si="8"/>
        <v>0</v>
      </c>
      <c r="Q58" s="11" t="str">
        <f t="shared" si="13"/>
        <v/>
      </c>
      <c r="R58" s="13">
        <f t="shared" si="11"/>
        <v>0</v>
      </c>
      <c r="S58" s="13" t="str">
        <f t="shared" si="14"/>
        <v/>
      </c>
      <c r="T58" s="13">
        <f t="shared" si="12"/>
        <v>0</v>
      </c>
      <c r="U58" s="13" t="str">
        <f t="shared" si="9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7"/>
        <v/>
      </c>
      <c r="O59" s="12">
        <f t="shared" si="10"/>
        <v>0</v>
      </c>
      <c r="P59" s="11">
        <f t="shared" si="8"/>
        <v>0</v>
      </c>
      <c r="Q59" s="11" t="str">
        <f t="shared" si="13"/>
        <v/>
      </c>
      <c r="R59" s="13">
        <f t="shared" si="11"/>
        <v>0</v>
      </c>
      <c r="S59" s="13" t="str">
        <f t="shared" si="14"/>
        <v/>
      </c>
      <c r="T59" s="13">
        <f t="shared" si="12"/>
        <v>0</v>
      </c>
      <c r="U59" s="13" t="str">
        <f t="shared" si="9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7"/>
        <v/>
      </c>
      <c r="O60" s="12">
        <f t="shared" si="10"/>
        <v>0</v>
      </c>
      <c r="P60" s="11">
        <f t="shared" si="8"/>
        <v>0</v>
      </c>
      <c r="Q60" s="11" t="str">
        <f t="shared" si="13"/>
        <v/>
      </c>
      <c r="R60" s="13">
        <f t="shared" si="11"/>
        <v>0</v>
      </c>
      <c r="S60" s="13" t="str">
        <f t="shared" si="14"/>
        <v/>
      </c>
      <c r="T60" s="13">
        <f t="shared" si="12"/>
        <v>0</v>
      </c>
      <c r="U60" s="13" t="str">
        <f t="shared" si="9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7"/>
        <v/>
      </c>
      <c r="O61" s="12">
        <f t="shared" si="10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7"/>
        <v/>
      </c>
      <c r="O65" s="12">
        <f t="shared" si="10"/>
        <v>0</v>
      </c>
      <c r="P65" s="11">
        <f>IF(AND(O65&gt;=50,O75&lt;50),1,0)</f>
        <v>0</v>
      </c>
      <c r="Q65" s="11" t="str">
        <f t="shared" si="13"/>
        <v/>
      </c>
      <c r="R65" s="13">
        <f t="shared" si="11"/>
        <v>0</v>
      </c>
      <c r="S65" s="13" t="str">
        <f t="shared" si="14"/>
        <v/>
      </c>
      <c r="T65" s="13">
        <f t="shared" si="12"/>
        <v>0</v>
      </c>
      <c r="U65" s="13" t="str">
        <f t="shared" si="9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0.7755723809168672</v>
      </c>
      <c r="S66" s="28">
        <f>SUM(S36:S65)</f>
        <v>0.97715996843424591</v>
      </c>
      <c r="U66" s="28">
        <f>SUM(U36:U65)</f>
        <v>0.27932178451805495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45161</v>
      </c>
      <c r="G68" s="108"/>
      <c r="H68" s="109"/>
      <c r="I68" s="110"/>
      <c r="J68" s="110"/>
      <c r="K68" s="11" t="s">
        <v>78</v>
      </c>
      <c r="L68" s="90">
        <v>45161</v>
      </c>
      <c r="M68" s="6" t="s">
        <v>48</v>
      </c>
      <c r="N68" s="29">
        <f>Q66</f>
        <v>0.7755723809168672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3.4983306802233454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183" priority="6" operator="lessThan">
      <formula>1</formula>
    </cfRule>
    <cfRule type="cellIs" dxfId="182" priority="8" operator="lessThan">
      <formula>0.01</formula>
    </cfRule>
  </conditionalFormatting>
  <conditionalFormatting sqref="H53">
    <cfRule type="cellIs" dxfId="181" priority="1" operator="between">
      <formula>4.9</formula>
      <formula>10.1</formula>
    </cfRule>
  </conditionalFormatting>
  <conditionalFormatting sqref="H54">
    <cfRule type="cellIs" dxfId="180" priority="5" operator="between">
      <formula>14.9</formula>
      <formula>30.1</formula>
    </cfRule>
  </conditionalFormatting>
  <conditionalFormatting sqref="H55">
    <cfRule type="cellIs" dxfId="179" priority="4" operator="between">
      <formula>44.9</formula>
      <formula>60.1</formula>
    </cfRule>
  </conditionalFormatting>
  <conditionalFormatting sqref="H56">
    <cfRule type="cellIs" dxfId="178" priority="3" operator="between">
      <formula>19.9</formula>
      <formula>30.1</formula>
    </cfRule>
  </conditionalFormatting>
  <conditionalFormatting sqref="H57">
    <cfRule type="cellIs" dxfId="177" priority="2" operator="between">
      <formula>0.9</formula>
      <formula>3.1</formula>
    </cfRule>
    <cfRule type="cellIs" dxfId="176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1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2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787B31-9880-471E-A75F-60794984A3E0}">
          <x14:formula1>
            <xm:f>Blad1!$D$2:$D$8</xm:f>
          </x14:formula1>
          <xm:sqref>D12</xm:sqref>
        </x14:dataValidation>
        <x14:dataValidation type="list" allowBlank="1" showInputMessage="1" showErrorMessage="1" xr:uid="{3669F2C2-8EC5-4BD7-AF54-B8DD7A185B5E}">
          <x14:formula1>
            <xm:f>Blad1!$B$2:$B$3</xm:f>
          </x14:formula1>
          <xm:sqref>E50 J50 J53:J57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A8CF-B420-41D2-AF0F-8BFEBB39EBDE}">
  <sheetPr>
    <pageSetUpPr fitToPage="1"/>
  </sheetPr>
  <dimension ref="B1:W74"/>
  <sheetViews>
    <sheetView showWhiteSpace="0" view="pageBreakPreview" topLeftCell="A12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89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45161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0.38541666666666669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23</v>
      </c>
      <c r="K18" s="73">
        <v>77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45</v>
      </c>
      <c r="K20" s="75">
        <v>55</v>
      </c>
      <c r="M20" s="13">
        <f>IF(Q20=0,0,SUM(Q10:Q20))</f>
        <v>4</v>
      </c>
      <c r="N20" s="14">
        <v>2</v>
      </c>
      <c r="O20" s="15">
        <f t="shared" ref="O20:O30" si="4">IF(K18="",#N/A,K18)</f>
        <v>77</v>
      </c>
      <c r="P20" s="16">
        <f t="shared" ref="P20:P30" si="5">IF(K18="",0,K18)</f>
        <v>77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55</v>
      </c>
      <c r="P22" s="16">
        <f t="shared" si="5"/>
        <v>55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77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1.1706199147119118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55</v>
      </c>
      <c r="P40" s="11">
        <f t="shared" si="7"/>
        <v>1</v>
      </c>
      <c r="Q40" s="11">
        <f>IF(P40=1,10^(LOG(N40)-(O40-50)*(LOG(N40)-LOG(N41))/(O40-O41)),"")</f>
        <v>0.87055056329612412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30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0.27365588410867964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23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47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21.125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1.875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0.87055056329612412</v>
      </c>
      <c r="S66" s="28">
        <f>SUM(S36:S65)</f>
        <v>1.1706199147119118</v>
      </c>
      <c r="U66" s="28">
        <f>SUM(U36:U65)</f>
        <v>0.27365588410867964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45162</v>
      </c>
      <c r="G68" s="108"/>
      <c r="H68" s="109"/>
      <c r="I68" s="110"/>
      <c r="J68" s="110"/>
      <c r="K68" s="11" t="s">
        <v>78</v>
      </c>
      <c r="L68" s="90">
        <v>45162</v>
      </c>
      <c r="M68" s="6" t="s">
        <v>48</v>
      </c>
      <c r="N68" s="29">
        <f>Q66</f>
        <v>0.87055056329612412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4.2777078173367986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75" priority="6" operator="lessThan">
      <formula>1</formula>
    </cfRule>
    <cfRule type="cellIs" dxfId="174" priority="8" operator="lessThan">
      <formula>0.01</formula>
    </cfRule>
  </conditionalFormatting>
  <conditionalFormatting sqref="H53">
    <cfRule type="cellIs" dxfId="173" priority="1" operator="between">
      <formula>4.9</formula>
      <formula>10.1</formula>
    </cfRule>
  </conditionalFormatting>
  <conditionalFormatting sqref="H54">
    <cfRule type="cellIs" dxfId="172" priority="5" operator="between">
      <formula>14.9</formula>
      <formula>30.1</formula>
    </cfRule>
  </conditionalFormatting>
  <conditionalFormatting sqref="H55">
    <cfRule type="cellIs" dxfId="171" priority="4" operator="between">
      <formula>44.9</formula>
      <formula>60.1</formula>
    </cfRule>
  </conditionalFormatting>
  <conditionalFormatting sqref="H56">
    <cfRule type="cellIs" dxfId="170" priority="3" operator="between">
      <formula>19.9</formula>
      <formula>30.1</formula>
    </cfRule>
  </conditionalFormatting>
  <conditionalFormatting sqref="H57">
    <cfRule type="cellIs" dxfId="169" priority="2" operator="between">
      <formula>0.9</formula>
      <formula>3.1</formula>
    </cfRule>
    <cfRule type="cellIs" dxfId="168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5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26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AE52B28-AC43-4562-B48D-C05FACDD77CD}">
          <x14:formula1>
            <xm:f>Blad1!$B$2:$B$3</xm:f>
          </x14:formula1>
          <xm:sqref>E50 J50 J53:J57</xm:sqref>
        </x14:dataValidation>
        <x14:dataValidation type="list" allowBlank="1" showInputMessage="1" showErrorMessage="1" xr:uid="{3F038525-463B-4F1D-9598-C8761DCE6922}">
          <x14:formula1>
            <xm:f>Blad1!$D$2:$D$8</xm:f>
          </x14:formula1>
          <xm:sqref>D12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29C2-D39B-45D8-B5FE-37433A2C22AE}">
  <sheetPr>
    <pageSetUpPr fitToPage="1"/>
  </sheetPr>
  <dimension ref="B1:W74"/>
  <sheetViews>
    <sheetView showWhiteSpace="0" view="pageBreakPreview" topLeftCell="A36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90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45162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0.38680555555555557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41</v>
      </c>
      <c r="K20" s="75">
        <v>59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59</v>
      </c>
      <c r="P22" s="16">
        <f t="shared" si="5"/>
        <v>59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94</v>
      </c>
      <c r="K24" s="75">
        <v>6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6</v>
      </c>
      <c r="P26" s="16">
        <f t="shared" si="5"/>
        <v>6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99.6</v>
      </c>
      <c r="K28" s="77">
        <v>0.4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0.4</v>
      </c>
      <c r="P30" s="16">
        <f t="shared" si="5"/>
        <v>0.4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78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1.0371550444461919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59</v>
      </c>
      <c r="P40" s="11">
        <f t="shared" si="7"/>
        <v>1</v>
      </c>
      <c r="Q40" s="11">
        <f>IF(P40=1,10^(LOG(N40)-(O40-50)*(LOG(N40)-LOG(N41))/(O40-O41)),"")</f>
        <v>0.80644898175768243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30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0.2806155120773432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6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0.4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0.4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5.6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48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1.875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0.80644898175768243</v>
      </c>
      <c r="S66" s="28">
        <f>SUM(S36:S65)</f>
        <v>1.0371550444461919</v>
      </c>
      <c r="U66" s="28">
        <f>SUM(U36:U65)</f>
        <v>0.2806155120773432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45163</v>
      </c>
      <c r="G68" s="108"/>
      <c r="H68" s="109"/>
      <c r="I68" s="110"/>
      <c r="J68" s="110"/>
      <c r="K68" s="11" t="s">
        <v>78</v>
      </c>
      <c r="L68" s="90">
        <v>45163</v>
      </c>
      <c r="M68" s="6" t="s">
        <v>48</v>
      </c>
      <c r="N68" s="29">
        <f>Q66</f>
        <v>0.80644898175768243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3.6960003984395966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67" priority="6" operator="lessThan">
      <formula>1</formula>
    </cfRule>
    <cfRule type="cellIs" dxfId="166" priority="8" operator="lessThan">
      <formula>0.01</formula>
    </cfRule>
  </conditionalFormatting>
  <conditionalFormatting sqref="H53">
    <cfRule type="cellIs" dxfId="165" priority="1" operator="between">
      <formula>4.9</formula>
      <formula>10.1</formula>
    </cfRule>
  </conditionalFormatting>
  <conditionalFormatting sqref="H54">
    <cfRule type="cellIs" dxfId="164" priority="5" operator="between">
      <formula>14.9</formula>
      <formula>30.1</formula>
    </cfRule>
  </conditionalFormatting>
  <conditionalFormatting sqref="H55">
    <cfRule type="cellIs" dxfId="163" priority="4" operator="between">
      <formula>44.9</formula>
      <formula>60.1</formula>
    </cfRule>
  </conditionalFormatting>
  <conditionalFormatting sqref="H56">
    <cfRule type="cellIs" dxfId="162" priority="3" operator="between">
      <formula>19.9</formula>
      <formula>30.1</formula>
    </cfRule>
  </conditionalFormatting>
  <conditionalFormatting sqref="H57">
    <cfRule type="cellIs" dxfId="161" priority="2" operator="between">
      <formula>0.9</formula>
      <formula>3.1</formula>
    </cfRule>
    <cfRule type="cellIs" dxfId="160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049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50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4409D3-1B44-4658-938C-EC8BFCA4EC73}">
          <x14:formula1>
            <xm:f>Blad1!$D$2:$D$8</xm:f>
          </x14:formula1>
          <xm:sqref>D12</xm:sqref>
        </x14:dataValidation>
        <x14:dataValidation type="list" allowBlank="1" showInputMessage="1" showErrorMessage="1" xr:uid="{453CCA1E-BB3F-4709-BEBE-DD08BADA6560}">
          <x14:formula1>
            <xm:f>Blad1!$B$2:$B$3</xm:f>
          </x14:formula1>
          <xm:sqref>E50 J50 J53:J57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91A0-8253-41FD-B068-9A705EC0A7F1}">
  <sheetPr>
    <pageSetUpPr fitToPage="1"/>
  </sheetPr>
  <dimension ref="B1:W74"/>
  <sheetViews>
    <sheetView showWhiteSpace="0" view="pageBreakPreview" topLeftCell="A12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91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45164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0.38958333333333334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99</v>
      </c>
      <c r="P17" s="16">
        <f t="shared" si="1"/>
        <v>99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23</v>
      </c>
      <c r="K18" s="73">
        <v>77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40</v>
      </c>
      <c r="K20" s="75">
        <v>60</v>
      </c>
      <c r="M20" s="13">
        <f>IF(Q20=0,0,SUM(Q10:Q20))</f>
        <v>4</v>
      </c>
      <c r="N20" s="14">
        <v>2</v>
      </c>
      <c r="O20" s="15">
        <f t="shared" ref="O20:O30" si="4">IF(K18="",#N/A,K18)</f>
        <v>77</v>
      </c>
      <c r="P20" s="16">
        <f t="shared" ref="P20:P30" si="5">IF(K18="",0,K18)</f>
        <v>77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60</v>
      </c>
      <c r="P22" s="16">
        <f t="shared" si="5"/>
        <v>60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94</v>
      </c>
      <c r="K24" s="75">
        <v>6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1</v>
      </c>
      <c r="E26" s="75">
        <v>99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6</v>
      </c>
      <c r="P26" s="16">
        <f t="shared" si="5"/>
        <v>6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99.7</v>
      </c>
      <c r="K28" s="77">
        <v>0.3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0.3</v>
      </c>
      <c r="P30" s="16">
        <f t="shared" si="5"/>
        <v>0.3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99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77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60</v>
      </c>
      <c r="P40" s="11">
        <f t="shared" si="7"/>
        <v>1</v>
      </c>
      <c r="Q40" s="11">
        <f>IF(P40=1,10^(LOG(N40)-(O40-50)*(LOG(N40)-LOG(N41))/(O40-O41)),"")</f>
        <v>0.79370052598409968</v>
      </c>
      <c r="R40" s="13">
        <f t="shared" si="10"/>
        <v>1</v>
      </c>
      <c r="S40" s="13">
        <f>IF(R40=1,10^(LOG(N40)-(O40-60)*(LOG(N40)-LOG(N41))/(O40-O41)),"")</f>
        <v>1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30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0.2806155120773432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6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0.3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0.3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5.7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47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1.9166666666666714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0.79370052598409968</v>
      </c>
      <c r="S66" s="28">
        <f>SUM(S36:S65)</f>
        <v>1</v>
      </c>
      <c r="U66" s="28">
        <f>SUM(U36:U65)</f>
        <v>0.2806155120773432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45166</v>
      </c>
      <c r="G68" s="108"/>
      <c r="H68" s="109"/>
      <c r="I68" s="110"/>
      <c r="J68" s="110"/>
      <c r="K68" s="11" t="s">
        <v>78</v>
      </c>
      <c r="L68" s="90">
        <v>45166</v>
      </c>
      <c r="M68" s="6" t="s">
        <v>48</v>
      </c>
      <c r="N68" s="29">
        <f>Q66</f>
        <v>0.79370052598409968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3.563594872561358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159" priority="6" operator="lessThan">
      <formula>1</formula>
    </cfRule>
    <cfRule type="cellIs" dxfId="158" priority="8" operator="lessThan">
      <formula>0.01</formula>
    </cfRule>
  </conditionalFormatting>
  <conditionalFormatting sqref="H53">
    <cfRule type="cellIs" dxfId="157" priority="1" operator="between">
      <formula>4.9</formula>
      <formula>10.1</formula>
    </cfRule>
  </conditionalFormatting>
  <conditionalFormatting sqref="H54">
    <cfRule type="cellIs" dxfId="156" priority="5" operator="between">
      <formula>14.9</formula>
      <formula>30.1</formula>
    </cfRule>
  </conditionalFormatting>
  <conditionalFormatting sqref="H55">
    <cfRule type="cellIs" dxfId="155" priority="4" operator="between">
      <formula>44.9</formula>
      <formula>60.1</formula>
    </cfRule>
  </conditionalFormatting>
  <conditionalFormatting sqref="H56">
    <cfRule type="cellIs" dxfId="154" priority="3" operator="between">
      <formula>19.9</formula>
      <formula>30.1</formula>
    </cfRule>
  </conditionalFormatting>
  <conditionalFormatting sqref="H57">
    <cfRule type="cellIs" dxfId="153" priority="2" operator="between">
      <formula>0.9</formula>
      <formula>3.1</formula>
    </cfRule>
    <cfRule type="cellIs" dxfId="152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3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74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BF0E2E-AD1C-4987-997B-47F19FACA4AF}">
          <x14:formula1>
            <xm:f>Blad1!$B$2:$B$3</xm:f>
          </x14:formula1>
          <xm:sqref>E50 J50 J53:J57</xm:sqref>
        </x14:dataValidation>
        <x14:dataValidation type="list" allowBlank="1" showInputMessage="1" showErrorMessage="1" xr:uid="{FF6C8A9A-7254-4E70-AB10-69C26E1F05E7}">
          <x14:formula1>
            <xm:f>Blad1!$D$2:$D$8</xm:f>
          </x14:formula1>
          <xm:sqref>D12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A30A-BB99-4559-BE28-3287E8E5F3D2}">
  <sheetPr>
    <pageSetUpPr fitToPage="1"/>
  </sheetPr>
  <dimension ref="B1:W74"/>
  <sheetViews>
    <sheetView showWhiteSpace="0" view="pageBreakPreview" topLeftCell="A48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92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45166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0.3972222222222222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38</v>
      </c>
      <c r="K20" s="75">
        <v>62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67</v>
      </c>
      <c r="K22" s="75">
        <v>33</v>
      </c>
      <c r="M22" s="13">
        <f>IF(Q22=0,0,SUM(Q10:Q22))</f>
        <v>5</v>
      </c>
      <c r="N22" s="14">
        <v>1</v>
      </c>
      <c r="O22" s="15">
        <f t="shared" si="4"/>
        <v>62</v>
      </c>
      <c r="P22" s="16">
        <f t="shared" si="5"/>
        <v>62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33</v>
      </c>
      <c r="P24" s="16">
        <f t="shared" si="5"/>
        <v>33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99.6</v>
      </c>
      <c r="K28" s="77">
        <v>0.4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0.4</v>
      </c>
      <c r="P30" s="16">
        <f t="shared" si="5"/>
        <v>0.4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78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62</v>
      </c>
      <c r="P40" s="11">
        <f t="shared" si="7"/>
        <v>1</v>
      </c>
      <c r="Q40" s="11">
        <f>IF(P40=1,10^(LOG(N40)-(O40-50)*(LOG(N40)-LOG(N41))/(O40-O41)),"")</f>
        <v>0.75064719117316769</v>
      </c>
      <c r="R40" s="13">
        <f t="shared" si="10"/>
        <v>1</v>
      </c>
      <c r="S40" s="13">
        <f>IF(R40=1,10^(LOG(N40)-(O40-60)*(LOG(N40)-LOG(N41))/(O40-O41)),"")</f>
        <v>0.95332133094663396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33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0.27081594995548014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0.4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0.4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6.6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26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1.875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0.75064719117316769</v>
      </c>
      <c r="S66" s="28">
        <f>SUM(S36:S65)</f>
        <v>0.95332133094663396</v>
      </c>
      <c r="U66" s="28">
        <f>SUM(U36:U65)</f>
        <v>0.27081594995548014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45167</v>
      </c>
      <c r="G68" s="108"/>
      <c r="H68" s="109"/>
      <c r="I68" s="110"/>
      <c r="J68" s="110"/>
      <c r="K68" s="11" t="s">
        <v>78</v>
      </c>
      <c r="L68" s="90">
        <v>45167</v>
      </c>
      <c r="M68" s="6" t="s">
        <v>48</v>
      </c>
      <c r="N68" s="29">
        <f>Q66</f>
        <v>0.75064719117316769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3.5201816255776368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51" priority="6" operator="lessThan">
      <formula>1</formula>
    </cfRule>
    <cfRule type="cellIs" dxfId="150" priority="8" operator="lessThan">
      <formula>0.01</formula>
    </cfRule>
  </conditionalFormatting>
  <conditionalFormatting sqref="H53">
    <cfRule type="cellIs" dxfId="149" priority="1" operator="between">
      <formula>4.9</formula>
      <formula>10.1</formula>
    </cfRule>
  </conditionalFormatting>
  <conditionalFormatting sqref="H54">
    <cfRule type="cellIs" dxfId="148" priority="5" operator="between">
      <formula>14.9</formula>
      <formula>30.1</formula>
    </cfRule>
  </conditionalFormatting>
  <conditionalFormatting sqref="H55">
    <cfRule type="cellIs" dxfId="147" priority="4" operator="between">
      <formula>44.9</formula>
      <formula>60.1</formula>
    </cfRule>
  </conditionalFormatting>
  <conditionalFormatting sqref="H56">
    <cfRule type="cellIs" dxfId="146" priority="3" operator="between">
      <formula>19.9</formula>
      <formula>30.1</formula>
    </cfRule>
  </conditionalFormatting>
  <conditionalFormatting sqref="H57">
    <cfRule type="cellIs" dxfId="145" priority="2" operator="between">
      <formula>0.9</formula>
      <formula>3.1</formula>
    </cfRule>
    <cfRule type="cellIs" dxfId="144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7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98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4CF756-8B8E-433C-B1C4-E48DC5698A4B}">
          <x14:formula1>
            <xm:f>Blad1!$D$2:$D$8</xm:f>
          </x14:formula1>
          <xm:sqref>D12</xm:sqref>
        </x14:dataValidation>
        <x14:dataValidation type="list" allowBlank="1" showInputMessage="1" showErrorMessage="1" xr:uid="{B5CD1BC9-3DF7-4711-B452-921F4A9E3072}">
          <x14:formula1>
            <xm:f>Blad1!$B$2:$B$3</xm:f>
          </x14:formula1>
          <xm:sqref>E50 J50 J53:J57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B6E1A-471E-416F-B323-2AA4D34D6752}">
  <sheetPr>
    <pageSetUpPr fitToPage="1"/>
  </sheetPr>
  <dimension ref="B1:W74"/>
  <sheetViews>
    <sheetView showWhiteSpace="0" view="pageBreakPreview" topLeftCell="A9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3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93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45167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0.38611111111111113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94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41</v>
      </c>
      <c r="K20" s="75">
        <v>59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67</v>
      </c>
      <c r="K22" s="75">
        <v>33</v>
      </c>
      <c r="M22" s="13">
        <f>IF(Q22=0,0,SUM(Q10:Q22))</f>
        <v>5</v>
      </c>
      <c r="N22" s="14">
        <v>1</v>
      </c>
      <c r="O22" s="15">
        <f t="shared" si="4"/>
        <v>59</v>
      </c>
      <c r="P22" s="16">
        <f t="shared" si="5"/>
        <v>59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33</v>
      </c>
      <c r="P24" s="16">
        <f t="shared" si="5"/>
        <v>33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78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1.0371550444461919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59</v>
      </c>
      <c r="P40" s="11">
        <f t="shared" si="7"/>
        <v>1</v>
      </c>
      <c r="Q40" s="11">
        <f>IF(P40=1,10^(LOG(N40)-(O40-50)*(LOG(N40)-LOG(N41))/(O40-O41)),"")</f>
        <v>0.78667855103130524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33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0.27081594995548014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26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1.875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0.78667855103130524</v>
      </c>
      <c r="S66" s="28">
        <f>SUM(S36:S65)</f>
        <v>1.0371550444461919</v>
      </c>
      <c r="U66" s="28">
        <f>SUM(U36:U65)</f>
        <v>0.27081594995548014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45168</v>
      </c>
      <c r="G68" s="108"/>
      <c r="H68" s="109"/>
      <c r="I68" s="110"/>
      <c r="J68" s="110"/>
      <c r="K68" s="11" t="s">
        <v>78</v>
      </c>
      <c r="L68" s="90">
        <v>45168</v>
      </c>
      <c r="M68" s="6" t="s">
        <v>48</v>
      </c>
      <c r="N68" s="29">
        <f>Q66</f>
        <v>0.78667855103130524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3.8297413598301411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143" priority="6" operator="lessThan">
      <formula>1</formula>
    </cfRule>
    <cfRule type="cellIs" dxfId="142" priority="8" operator="lessThan">
      <formula>0.01</formula>
    </cfRule>
  </conditionalFormatting>
  <conditionalFormatting sqref="H53">
    <cfRule type="cellIs" dxfId="141" priority="1" operator="between">
      <formula>4.9</formula>
      <formula>10.1</formula>
    </cfRule>
  </conditionalFormatting>
  <conditionalFormatting sqref="H54">
    <cfRule type="cellIs" dxfId="140" priority="5" operator="between">
      <formula>14.9</formula>
      <formula>30.1</formula>
    </cfRule>
  </conditionalFormatting>
  <conditionalFormatting sqref="H55">
    <cfRule type="cellIs" dxfId="139" priority="4" operator="between">
      <formula>44.9</formula>
      <formula>60.1</formula>
    </cfRule>
  </conditionalFormatting>
  <conditionalFormatting sqref="H56">
    <cfRule type="cellIs" dxfId="138" priority="3" operator="between">
      <formula>19.9</formula>
      <formula>30.1</formula>
    </cfRule>
  </conditionalFormatting>
  <conditionalFormatting sqref="H57">
    <cfRule type="cellIs" dxfId="137" priority="2" operator="between">
      <formula>0.9</formula>
      <formula>3.1</formula>
    </cfRule>
    <cfRule type="cellIs" dxfId="136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1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22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565C04-89EB-43B2-954B-0CB9AB67B846}">
          <x14:formula1>
            <xm:f>Blad1!$B$2:$B$3</xm:f>
          </x14:formula1>
          <xm:sqref>E50 J50 J53:J57</xm:sqref>
        </x14:dataValidation>
        <x14:dataValidation type="list" allowBlank="1" showInputMessage="1" showErrorMessage="1" xr:uid="{3BB537FC-76E6-4687-9AA1-5F155E9A6EDA}">
          <x14:formula1>
            <xm:f>Blad1!$D$2:$D$8</xm:f>
          </x14:formula1>
          <xm:sqref>D12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DC06-B9F6-4CE1-A3C3-5A29E39F3C6C}">
  <sheetPr>
    <pageSetUpPr fitToPage="1"/>
  </sheetPr>
  <dimension ref="B1:W74"/>
  <sheetViews>
    <sheetView showWhiteSpace="0" view="pageBreakPreview" topLeftCell="A15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95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45170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0.37777777777777777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23</v>
      </c>
      <c r="K18" s="73">
        <v>77</v>
      </c>
      <c r="L18" s="11"/>
      <c r="M18" s="13">
        <f>IF(Q18=0,0,SUM(Q10:Q18))</f>
        <v>3</v>
      </c>
      <c r="N18" s="14">
        <v>4</v>
      </c>
      <c r="O18" s="15">
        <f t="shared" si="0"/>
        <v>92</v>
      </c>
      <c r="P18" s="16">
        <f t="shared" si="1"/>
        <v>92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40</v>
      </c>
      <c r="K20" s="75">
        <v>60</v>
      </c>
      <c r="M20" s="13">
        <f>IF(Q20=0,0,SUM(Q10:Q20))</f>
        <v>4</v>
      </c>
      <c r="N20" s="14">
        <v>2</v>
      </c>
      <c r="O20" s="15">
        <f t="shared" ref="O20:O30" si="4">IF(K18="",#N/A,K18)</f>
        <v>77</v>
      </c>
      <c r="P20" s="16">
        <f t="shared" ref="P20:P30" si="5">IF(K18="",0,K18)</f>
        <v>77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68</v>
      </c>
      <c r="K22" s="75">
        <v>32</v>
      </c>
      <c r="M22" s="13">
        <f>IF(Q22=0,0,SUM(Q10:Q22))</f>
        <v>5</v>
      </c>
      <c r="N22" s="14">
        <v>1</v>
      </c>
      <c r="O22" s="15">
        <f t="shared" si="4"/>
        <v>60</v>
      </c>
      <c r="P22" s="16">
        <f t="shared" si="5"/>
        <v>60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91</v>
      </c>
      <c r="K24" s="75">
        <v>9</v>
      </c>
      <c r="M24" s="13">
        <f>IF(Q24=0,0,SUM(Q10:Q24))</f>
        <v>6</v>
      </c>
      <c r="N24" s="14">
        <v>0.5</v>
      </c>
      <c r="O24" s="15">
        <f t="shared" si="4"/>
        <v>32</v>
      </c>
      <c r="P24" s="16">
        <f t="shared" si="5"/>
        <v>32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9</v>
      </c>
      <c r="P26" s="16">
        <f t="shared" si="5"/>
        <v>9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8</v>
      </c>
      <c r="E27" s="75">
        <v>92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99.6</v>
      </c>
      <c r="K28" s="77">
        <v>0.4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0.4</v>
      </c>
      <c r="P30" s="16">
        <f t="shared" si="5"/>
        <v>0.4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92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77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60</v>
      </c>
      <c r="P40" s="11">
        <f t="shared" si="7"/>
        <v>1</v>
      </c>
      <c r="Q40" s="11">
        <f>IF(P40=1,10^(LOG(N40)-(O40-50)*(LOG(N40)-LOG(N41))/(O40-O41)),"")</f>
        <v>0.78070918215571006</v>
      </c>
      <c r="R40" s="13">
        <f t="shared" si="10"/>
        <v>1</v>
      </c>
      <c r="S40" s="13">
        <f>IF(R40=1,10^(LOG(N40)-(O40-60)*(LOG(N40)-LOG(N41))/(O40-O41)),"")</f>
        <v>1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32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0.25764888618800225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9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0.4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0.4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8.6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23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3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0.78070918215571006</v>
      </c>
      <c r="S66" s="28">
        <f>SUM(S36:S65)</f>
        <v>1</v>
      </c>
      <c r="U66" s="28">
        <f>SUM(U36:U65)</f>
        <v>0.25764888618800225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45173</v>
      </c>
      <c r="G68" s="108"/>
      <c r="H68" s="109"/>
      <c r="I68" s="110"/>
      <c r="J68" s="110"/>
      <c r="K68" s="11" t="s">
        <v>78</v>
      </c>
      <c r="L68" s="90">
        <v>45173</v>
      </c>
      <c r="M68" s="6" t="s">
        <v>48</v>
      </c>
      <c r="N68" s="29">
        <f>Q66</f>
        <v>0.78070918215571006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3.8812510109991942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35" priority="6" operator="lessThan">
      <formula>1</formula>
    </cfRule>
    <cfRule type="cellIs" dxfId="134" priority="8" operator="lessThan">
      <formula>0.01</formula>
    </cfRule>
  </conditionalFormatting>
  <conditionalFormatting sqref="H53">
    <cfRule type="cellIs" dxfId="133" priority="1" operator="between">
      <formula>4.9</formula>
      <formula>10.1</formula>
    </cfRule>
  </conditionalFormatting>
  <conditionalFormatting sqref="H54">
    <cfRule type="cellIs" dxfId="132" priority="5" operator="between">
      <formula>14.9</formula>
      <formula>30.1</formula>
    </cfRule>
  </conditionalFormatting>
  <conditionalFormatting sqref="H55">
    <cfRule type="cellIs" dxfId="131" priority="4" operator="between">
      <formula>44.9</formula>
      <formula>60.1</formula>
    </cfRule>
  </conditionalFormatting>
  <conditionalFormatting sqref="H56">
    <cfRule type="cellIs" dxfId="130" priority="3" operator="between">
      <formula>19.9</formula>
      <formula>30.1</formula>
    </cfRule>
  </conditionalFormatting>
  <conditionalFormatting sqref="H57">
    <cfRule type="cellIs" dxfId="129" priority="2" operator="between">
      <formula>0.9</formula>
      <formula>3.1</formula>
    </cfRule>
    <cfRule type="cellIs" dxfId="128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5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6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106328-1D5F-4261-934D-352D2E6DCE6D}">
          <x14:formula1>
            <xm:f>Blad1!$D$2:$D$8</xm:f>
          </x14:formula1>
          <xm:sqref>D12</xm:sqref>
        </x14:dataValidation>
        <x14:dataValidation type="list" allowBlank="1" showInputMessage="1" showErrorMessage="1" xr:uid="{0498355A-67AF-4AB3-BFAA-E5E6997883CA}">
          <x14:formula1>
            <xm:f>Blad1!$B$2:$B$3</xm:f>
          </x14:formula1>
          <xm:sqref>E50 J50 J53:J57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42A4-3B6E-44AE-8596-66958BB81D7E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97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45173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0.38611111111111113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98</v>
      </c>
      <c r="P17" s="16">
        <f t="shared" si="1"/>
        <v>98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27</v>
      </c>
      <c r="K18" s="73">
        <v>73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46</v>
      </c>
      <c r="K20" s="75">
        <v>54</v>
      </c>
      <c r="M20" s="13">
        <f>IF(Q20=0,0,SUM(Q10:Q20))</f>
        <v>4</v>
      </c>
      <c r="N20" s="14">
        <v>2</v>
      </c>
      <c r="O20" s="15">
        <f t="shared" ref="O20:O30" si="4">IF(K18="",#N/A,K18)</f>
        <v>73</v>
      </c>
      <c r="P20" s="16">
        <f t="shared" ref="P20:P30" si="5">IF(K18="",0,K18)</f>
        <v>73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73</v>
      </c>
      <c r="K22" s="75">
        <v>27</v>
      </c>
      <c r="M22" s="13">
        <f>IF(Q22=0,0,SUM(Q10:Q22))</f>
        <v>5</v>
      </c>
      <c r="N22" s="14">
        <v>1</v>
      </c>
      <c r="O22" s="15">
        <f t="shared" si="4"/>
        <v>54</v>
      </c>
      <c r="P22" s="16">
        <f t="shared" si="5"/>
        <v>54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92</v>
      </c>
      <c r="K24" s="75">
        <v>8</v>
      </c>
      <c r="M24" s="13">
        <f>IF(Q24=0,0,SUM(Q10:Q24))</f>
        <v>6</v>
      </c>
      <c r="N24" s="14">
        <v>0.5</v>
      </c>
      <c r="O24" s="15">
        <f t="shared" si="4"/>
        <v>27</v>
      </c>
      <c r="P24" s="16">
        <f t="shared" si="5"/>
        <v>27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2</v>
      </c>
      <c r="E26" s="75">
        <v>98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8</v>
      </c>
      <c r="P26" s="16">
        <f t="shared" si="5"/>
        <v>8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99.6</v>
      </c>
      <c r="K28" s="77">
        <v>0.4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0.4</v>
      </c>
      <c r="P30" s="16">
        <f t="shared" si="5"/>
        <v>0.4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98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73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1.2446925894640233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54</v>
      </c>
      <c r="P40" s="11">
        <f t="shared" si="7"/>
        <v>1</v>
      </c>
      <c r="Q40" s="11">
        <f>IF(P40=1,10^(LOG(N40)-(O40-50)*(LOG(N40)-LOG(N41))/(O40-O41)),"")</f>
        <v>0.90240805580071237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27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0.26892264655504555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8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0.4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0.4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7.6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19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23.125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2.7083333333333286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0.90240805580071237</v>
      </c>
      <c r="S66" s="28">
        <f>SUM(S36:S65)</f>
        <v>1.2446925894640233</v>
      </c>
      <c r="U66" s="28">
        <f>SUM(U36:U65)</f>
        <v>0.26892264655504555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45174</v>
      </c>
      <c r="G68" s="108"/>
      <c r="H68" s="109"/>
      <c r="I68" s="110"/>
      <c r="J68" s="110"/>
      <c r="K68" s="11" t="s">
        <v>78</v>
      </c>
      <c r="L68" s="90">
        <v>45174</v>
      </c>
      <c r="M68" s="6" t="s">
        <v>48</v>
      </c>
      <c r="N68" s="29">
        <f>Q66</f>
        <v>0.90240805580071237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4.62844094913088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27" priority="6" operator="lessThan">
      <formula>1</formula>
    </cfRule>
    <cfRule type="cellIs" dxfId="126" priority="8" operator="lessThan">
      <formula>0.01</formula>
    </cfRule>
  </conditionalFormatting>
  <conditionalFormatting sqref="H53">
    <cfRule type="cellIs" dxfId="125" priority="1" operator="between">
      <formula>4.9</formula>
      <formula>10.1</formula>
    </cfRule>
  </conditionalFormatting>
  <conditionalFormatting sqref="H54">
    <cfRule type="cellIs" dxfId="124" priority="5" operator="between">
      <formula>14.9</formula>
      <formula>30.1</formula>
    </cfRule>
  </conditionalFormatting>
  <conditionalFormatting sqref="H55">
    <cfRule type="cellIs" dxfId="123" priority="4" operator="between">
      <formula>44.9</formula>
      <formula>60.1</formula>
    </cfRule>
  </conditionalFormatting>
  <conditionalFormatting sqref="H56">
    <cfRule type="cellIs" dxfId="122" priority="3" operator="between">
      <formula>19.9</formula>
      <formula>30.1</formula>
    </cfRule>
  </conditionalFormatting>
  <conditionalFormatting sqref="H57">
    <cfRule type="cellIs" dxfId="121" priority="2" operator="between">
      <formula>0.9</formula>
      <formula>3.1</formula>
    </cfRule>
    <cfRule type="cellIs" dxfId="120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69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70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CCF640-40A4-444A-90C2-62CB848926B4}">
          <x14:formula1>
            <xm:f>Blad1!$B$2:$B$3</xm:f>
          </x14:formula1>
          <xm:sqref>E50 J50 J53:J57</xm:sqref>
        </x14:dataValidation>
        <x14:dataValidation type="list" allowBlank="1" showInputMessage="1" showErrorMessage="1" xr:uid="{923A96A3-457F-4440-BB27-DF36721E1E61}">
          <x14:formula1>
            <xm:f>Blad1!$D$2:$D$8</xm:f>
          </x14:formula1>
          <xm:sqref>D12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5B91-6095-46EA-B62C-89F08FE29B03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98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45174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0.42708333333333331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98</v>
      </c>
      <c r="P17" s="16">
        <f t="shared" si="1"/>
        <v>98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26</v>
      </c>
      <c r="K18" s="73">
        <v>74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44</v>
      </c>
      <c r="K20" s="75">
        <v>56</v>
      </c>
      <c r="M20" s="13">
        <f>IF(Q20=0,0,SUM(Q10:Q20))</f>
        <v>4</v>
      </c>
      <c r="N20" s="14">
        <v>2</v>
      </c>
      <c r="O20" s="15">
        <f t="shared" ref="O20:O30" si="4">IF(K18="",#N/A,K18)</f>
        <v>74</v>
      </c>
      <c r="P20" s="16">
        <f t="shared" ref="P20:P30" si="5">IF(K18="",0,K18)</f>
        <v>74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72</v>
      </c>
      <c r="K22" s="75">
        <v>28</v>
      </c>
      <c r="M22" s="13">
        <f>IF(Q22=0,0,SUM(Q10:Q22))</f>
        <v>5</v>
      </c>
      <c r="N22" s="14">
        <v>1</v>
      </c>
      <c r="O22" s="15">
        <f t="shared" si="4"/>
        <v>56</v>
      </c>
      <c r="P22" s="16">
        <f t="shared" si="5"/>
        <v>56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28</v>
      </c>
      <c r="P24" s="16">
        <f t="shared" si="5"/>
        <v>28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2</v>
      </c>
      <c r="E26" s="75">
        <v>98</v>
      </c>
      <c r="F26" s="15"/>
      <c r="G26" s="104"/>
      <c r="H26" s="19" t="s">
        <v>43</v>
      </c>
      <c r="I26" s="48"/>
      <c r="J26" s="74">
        <f>100-K26</f>
        <v>98</v>
      </c>
      <c r="K26" s="75">
        <v>2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99.5</v>
      </c>
      <c r="K28" s="77">
        <v>0.5</v>
      </c>
      <c r="M28" s="13">
        <f>IF(Q28=0,0,SUM(Q10:Q28))</f>
        <v>8</v>
      </c>
      <c r="N28" s="14">
        <v>0.125</v>
      </c>
      <c r="O28" s="15">
        <f t="shared" si="4"/>
        <v>2</v>
      </c>
      <c r="P28" s="16">
        <f t="shared" si="5"/>
        <v>2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0.5</v>
      </c>
      <c r="P30" s="16">
        <f t="shared" si="5"/>
        <v>0.5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98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74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1.1665290395761165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56</v>
      </c>
      <c r="P40" s="11">
        <f t="shared" si="7"/>
        <v>1</v>
      </c>
      <c r="Q40" s="11">
        <f>IF(P40=1,10^(LOG(N40)-(O40-50)*(LOG(N40)-LOG(N41))/(O40-O41)),"")</f>
        <v>0.86197282124697783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28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0.27602237841845306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2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0.5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0.5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6.5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21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22.125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2.7083333333333286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0.86197282124697783</v>
      </c>
      <c r="S66" s="28">
        <f>SUM(S36:S65)</f>
        <v>1.1665290395761165</v>
      </c>
      <c r="U66" s="28">
        <f>SUM(U36:U65)</f>
        <v>0.27602237841845306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45175</v>
      </c>
      <c r="G68" s="108"/>
      <c r="H68" s="109"/>
      <c r="I68" s="110"/>
      <c r="J68" s="110"/>
      <c r="K68" s="11" t="s">
        <v>78</v>
      </c>
      <c r="L68" s="90">
        <v>45175</v>
      </c>
      <c r="M68" s="6" t="s">
        <v>48</v>
      </c>
      <c r="N68" s="29">
        <f>Q66</f>
        <v>0.86197282124697783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4.2262118247805445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119" priority="6" operator="lessThan">
      <formula>1</formula>
    </cfRule>
    <cfRule type="cellIs" dxfId="118" priority="8" operator="lessThan">
      <formula>0.01</formula>
    </cfRule>
  </conditionalFormatting>
  <conditionalFormatting sqref="H53">
    <cfRule type="cellIs" dxfId="117" priority="1" operator="between">
      <formula>4.9</formula>
      <formula>10.1</formula>
    </cfRule>
  </conditionalFormatting>
  <conditionalFormatting sqref="H54">
    <cfRule type="cellIs" dxfId="116" priority="5" operator="between">
      <formula>14.9</formula>
      <formula>30.1</formula>
    </cfRule>
  </conditionalFormatting>
  <conditionalFormatting sqref="H55">
    <cfRule type="cellIs" dxfId="115" priority="4" operator="between">
      <formula>44.9</formula>
      <formula>60.1</formula>
    </cfRule>
  </conditionalFormatting>
  <conditionalFormatting sqref="H56">
    <cfRule type="cellIs" dxfId="114" priority="3" operator="between">
      <formula>19.9</formula>
      <formula>30.1</formula>
    </cfRule>
  </conditionalFormatting>
  <conditionalFormatting sqref="H57">
    <cfRule type="cellIs" dxfId="113" priority="2" operator="between">
      <formula>0.9</formula>
      <formula>3.1</formula>
    </cfRule>
    <cfRule type="cellIs" dxfId="112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3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94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0FEA7E-EDA0-4AE2-A2A7-B8BA806E9C90}">
          <x14:formula1>
            <xm:f>Blad1!$D$2:$D$8</xm:f>
          </x14:formula1>
          <xm:sqref>D12</xm:sqref>
        </x14:dataValidation>
        <x14:dataValidation type="list" allowBlank="1" showInputMessage="1" showErrorMessage="1" xr:uid="{77D50E07-046C-4810-9961-3DC374D8078F}">
          <x14:formula1>
            <xm:f>Blad1!$B$2:$B$3</xm:f>
          </x14:formula1>
          <xm:sqref>E50 J50 J53:J57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30F7-51F5-400E-8CC7-B6811CAB7693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99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45175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0.65208333333333335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39</v>
      </c>
      <c r="K20" s="75">
        <v>61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68</v>
      </c>
      <c r="K22" s="75">
        <v>32</v>
      </c>
      <c r="M22" s="13">
        <f>IF(Q22=0,0,SUM(Q10:Q22))</f>
        <v>5</v>
      </c>
      <c r="N22" s="14">
        <v>1</v>
      </c>
      <c r="O22" s="15">
        <f t="shared" si="4"/>
        <v>61</v>
      </c>
      <c r="P22" s="16">
        <f t="shared" si="5"/>
        <v>61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32</v>
      </c>
      <c r="P24" s="16">
        <f t="shared" si="5"/>
        <v>32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78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61</v>
      </c>
      <c r="P40" s="11">
        <f t="shared" si="7"/>
        <v>1</v>
      </c>
      <c r="Q40" s="11">
        <f>IF(P40=1,10^(LOG(N40)-(O40-50)*(LOG(N40)-LOG(N41))/(O40-O41)),"")</f>
        <v>0.7688050166297915</v>
      </c>
      <c r="R40" s="13">
        <f t="shared" si="10"/>
        <v>1</v>
      </c>
      <c r="S40" s="13">
        <f>IF(R40=1,10^(LOG(N40)-(O40-60)*(LOG(N40)-LOG(N41))/(O40-O41)),"")</f>
        <v>0.97638175471822197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32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0.27168371563151444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25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1.875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0.7688050166297915</v>
      </c>
      <c r="S66" s="28">
        <f>SUM(S36:S65)</f>
        <v>0.97638175471822197</v>
      </c>
      <c r="U66" s="28">
        <f>SUM(U36:U65)</f>
        <v>0.27168371563151444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45176</v>
      </c>
      <c r="G68" s="108"/>
      <c r="H68" s="109"/>
      <c r="I68" s="110"/>
      <c r="J68" s="110"/>
      <c r="K68" s="11" t="s">
        <v>78</v>
      </c>
      <c r="L68" s="90">
        <v>45176</v>
      </c>
      <c r="M68" s="6" t="s">
        <v>48</v>
      </c>
      <c r="N68" s="29">
        <f>Q66</f>
        <v>0.7688050166297915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3.593817731948616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11" priority="6" operator="lessThan">
      <formula>1</formula>
    </cfRule>
    <cfRule type="cellIs" dxfId="110" priority="8" operator="lessThan">
      <formula>0.01</formula>
    </cfRule>
  </conditionalFormatting>
  <conditionalFormatting sqref="H53">
    <cfRule type="cellIs" dxfId="109" priority="1" operator="between">
      <formula>4.9</formula>
      <formula>10.1</formula>
    </cfRule>
  </conditionalFormatting>
  <conditionalFormatting sqref="H54">
    <cfRule type="cellIs" dxfId="108" priority="5" operator="between">
      <formula>14.9</formula>
      <formula>30.1</formula>
    </cfRule>
  </conditionalFormatting>
  <conditionalFormatting sqref="H55">
    <cfRule type="cellIs" dxfId="107" priority="4" operator="between">
      <formula>44.9</formula>
      <formula>60.1</formula>
    </cfRule>
  </conditionalFormatting>
  <conditionalFormatting sqref="H56">
    <cfRule type="cellIs" dxfId="106" priority="3" operator="between">
      <formula>19.9</formula>
      <formula>30.1</formula>
    </cfRule>
  </conditionalFormatting>
  <conditionalFormatting sqref="H57">
    <cfRule type="cellIs" dxfId="105" priority="2" operator="between">
      <formula>0.9</formula>
      <formula>3.1</formula>
    </cfRule>
    <cfRule type="cellIs" dxfId="104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7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18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7D0209-37F5-420B-8E22-92621850AA5E}">
          <x14:formula1>
            <xm:f>Blad1!$B$2:$B$3</xm:f>
          </x14:formula1>
          <xm:sqref>E50 J50 J53:J57</xm:sqref>
        </x14:dataValidation>
        <x14:dataValidation type="list" allowBlank="1" showInputMessage="1" showErrorMessage="1" xr:uid="{F02F3AA1-45D6-4E78-8065-1254CA504A32}">
          <x14:formula1>
            <xm:f>Blad1!$D$2:$D$8</xm:f>
          </x14:formula1>
          <xm:sqref>D12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2804-F826-430B-9D8C-5F097F2A5F00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5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100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45176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0.66875000000000007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22.5</v>
      </c>
      <c r="K18" s="73">
        <v>77.5</v>
      </c>
      <c r="L18" s="11"/>
      <c r="M18" s="13">
        <f>IF(Q18=0,0,SUM(Q10:Q18))</f>
        <v>3</v>
      </c>
      <c r="N18" s="14">
        <v>4</v>
      </c>
      <c r="O18" s="15">
        <f t="shared" si="0"/>
        <v>94</v>
      </c>
      <c r="P18" s="16">
        <f t="shared" si="1"/>
        <v>94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36</v>
      </c>
      <c r="K20" s="75">
        <v>64</v>
      </c>
      <c r="M20" s="13">
        <f>IF(Q20=0,0,SUM(Q10:Q20))</f>
        <v>4</v>
      </c>
      <c r="N20" s="14">
        <v>2</v>
      </c>
      <c r="O20" s="15">
        <f t="shared" ref="O20:O30" si="4">IF(K18="",#N/A,K18)</f>
        <v>77.5</v>
      </c>
      <c r="P20" s="16">
        <f t="shared" ref="P20:P30" si="5">IF(K18="",0,K18)</f>
        <v>77.5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68</v>
      </c>
      <c r="K22" s="75">
        <v>32</v>
      </c>
      <c r="M22" s="13">
        <f>IF(Q22=0,0,SUM(Q10:Q22))</f>
        <v>5</v>
      </c>
      <c r="N22" s="14">
        <v>1</v>
      </c>
      <c r="O22" s="15">
        <f t="shared" si="4"/>
        <v>64</v>
      </c>
      <c r="P22" s="16">
        <f t="shared" si="5"/>
        <v>64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92</v>
      </c>
      <c r="K24" s="75">
        <v>8</v>
      </c>
      <c r="M24" s="13">
        <f>IF(Q24=0,0,SUM(Q10:Q24))</f>
        <v>6</v>
      </c>
      <c r="N24" s="14">
        <v>0.5</v>
      </c>
      <c r="O24" s="15">
        <f t="shared" si="4"/>
        <v>32</v>
      </c>
      <c r="P24" s="16">
        <f t="shared" si="5"/>
        <v>32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8</v>
      </c>
      <c r="P26" s="16">
        <f t="shared" si="5"/>
        <v>8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6</v>
      </c>
      <c r="E27" s="75">
        <v>94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99.4</v>
      </c>
      <c r="K28" s="77">
        <v>0.6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0.6</v>
      </c>
      <c r="P30" s="16">
        <f t="shared" si="5"/>
        <v>0.6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94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77.5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64</v>
      </c>
      <c r="P40" s="11">
        <f t="shared" si="7"/>
        <v>1</v>
      </c>
      <c r="Q40" s="11">
        <f>IF(P40=1,10^(LOG(N40)-(O40-50)*(LOG(N40)-LOG(N41))/(O40-O41)),"")</f>
        <v>0.73841307296974956</v>
      </c>
      <c r="R40" s="13">
        <f t="shared" si="10"/>
        <v>1</v>
      </c>
      <c r="S40" s="13">
        <f>IF(R40=1,10^(LOG(N40)-(O40-60)*(LOG(N40)-LOG(N41))/(O40-O41)),"")</f>
        <v>0.91700404320467122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32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0.26486577358982377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8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0.6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0.6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7.4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45.5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2.25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0.73841307296974956</v>
      </c>
      <c r="S66" s="28">
        <f>SUM(S36:S65)</f>
        <v>0.91700404320467122</v>
      </c>
      <c r="U66" s="28">
        <f>SUM(U36:U65)</f>
        <v>0.26486577358982377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45177</v>
      </c>
      <c r="G68" s="108"/>
      <c r="H68" s="109"/>
      <c r="I68" s="110"/>
      <c r="J68" s="110"/>
      <c r="K68" s="11" t="s">
        <v>78</v>
      </c>
      <c r="L68" s="90">
        <v>45177</v>
      </c>
      <c r="M68" s="6" t="s">
        <v>48</v>
      </c>
      <c r="N68" s="29">
        <f>Q66</f>
        <v>0.73841307296974956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3.4621462440245727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103" priority="6" operator="lessThan">
      <formula>1</formula>
    </cfRule>
    <cfRule type="cellIs" dxfId="102" priority="8" operator="lessThan">
      <formula>0.01</formula>
    </cfRule>
  </conditionalFormatting>
  <conditionalFormatting sqref="H53">
    <cfRule type="cellIs" dxfId="101" priority="1" operator="between">
      <formula>4.9</formula>
      <formula>10.1</formula>
    </cfRule>
  </conditionalFormatting>
  <conditionalFormatting sqref="H54">
    <cfRule type="cellIs" dxfId="100" priority="5" operator="between">
      <formula>14.9</formula>
      <formula>30.1</formula>
    </cfRule>
  </conditionalFormatting>
  <conditionalFormatting sqref="H55">
    <cfRule type="cellIs" dxfId="99" priority="4" operator="between">
      <formula>44.9</formula>
      <formula>60.1</formula>
    </cfRule>
  </conditionalFormatting>
  <conditionalFormatting sqref="H56">
    <cfRule type="cellIs" dxfId="98" priority="3" operator="between">
      <formula>19.9</formula>
      <formula>30.1</formula>
    </cfRule>
  </conditionalFormatting>
  <conditionalFormatting sqref="H57">
    <cfRule type="cellIs" dxfId="97" priority="2" operator="between">
      <formula>0.9</formula>
      <formula>3.1</formula>
    </cfRule>
    <cfRule type="cellIs" dxfId="96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1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42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B811082-3A0F-4D71-A224-F9F101B5043C}">
          <x14:formula1>
            <xm:f>Blad1!$D$2:$D$8</xm:f>
          </x14:formula1>
          <xm:sqref>D12</xm:sqref>
        </x14:dataValidation>
        <x14:dataValidation type="list" allowBlank="1" showInputMessage="1" showErrorMessage="1" xr:uid="{4949A2DA-B090-456A-A331-681DB65E0733}">
          <x14:formula1>
            <xm:f>Blad1!$B$2:$B$3</xm:f>
          </x14:formula1>
          <xm:sqref>E50 J50 J53:J57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19685-EDCA-4C0C-B467-42B32EEE3DB5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101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45177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0.41111111111111115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99</v>
      </c>
      <c r="P17" s="16">
        <f t="shared" si="1"/>
        <v>99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24</v>
      </c>
      <c r="K18" s="73">
        <v>76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40</v>
      </c>
      <c r="K20" s="75">
        <v>60</v>
      </c>
      <c r="M20" s="13">
        <f>IF(Q20=0,0,SUM(Q10:Q20))</f>
        <v>4</v>
      </c>
      <c r="N20" s="14">
        <v>2</v>
      </c>
      <c r="O20" s="15">
        <f t="shared" ref="O20:O30" si="4">IF(K18="",#N/A,K18)</f>
        <v>76</v>
      </c>
      <c r="P20" s="16">
        <f t="shared" ref="P20:P30" si="5">IF(K18="",0,K18)</f>
        <v>76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69</v>
      </c>
      <c r="K22" s="75">
        <v>31</v>
      </c>
      <c r="M22" s="13">
        <f>IF(Q22=0,0,SUM(Q10:Q22))</f>
        <v>5</v>
      </c>
      <c r="N22" s="14">
        <v>1</v>
      </c>
      <c r="O22" s="15">
        <f t="shared" si="4"/>
        <v>60</v>
      </c>
      <c r="P22" s="16">
        <f t="shared" si="5"/>
        <v>60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91</v>
      </c>
      <c r="K24" s="75">
        <v>9</v>
      </c>
      <c r="M24" s="13">
        <f>IF(Q24=0,0,SUM(Q10:Q24))</f>
        <v>6</v>
      </c>
      <c r="N24" s="14">
        <v>0.5</v>
      </c>
      <c r="O24" s="15">
        <f t="shared" si="4"/>
        <v>31</v>
      </c>
      <c r="P24" s="16">
        <f t="shared" si="5"/>
        <v>31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1</v>
      </c>
      <c r="E26" s="75">
        <v>99</v>
      </c>
      <c r="F26" s="15"/>
      <c r="G26" s="104"/>
      <c r="H26" s="19" t="s">
        <v>43</v>
      </c>
      <c r="I26" s="48"/>
      <c r="J26" s="74">
        <f>100-K26</f>
        <v>98</v>
      </c>
      <c r="K26" s="75">
        <v>2</v>
      </c>
      <c r="M26" s="13">
        <f>IF(Q26=0,0,SUM(Q10:Q26))</f>
        <v>7</v>
      </c>
      <c r="N26" s="14">
        <v>0.25</v>
      </c>
      <c r="O26" s="15">
        <f t="shared" si="4"/>
        <v>9</v>
      </c>
      <c r="P26" s="16">
        <f t="shared" si="5"/>
        <v>9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99.4</v>
      </c>
      <c r="K28" s="77">
        <v>0.6</v>
      </c>
      <c r="M28" s="13">
        <f>IF(Q28=0,0,SUM(Q10:Q28))</f>
        <v>8</v>
      </c>
      <c r="N28" s="14">
        <v>0.125</v>
      </c>
      <c r="O28" s="15">
        <f t="shared" si="4"/>
        <v>2</v>
      </c>
      <c r="P28" s="16">
        <f t="shared" si="5"/>
        <v>2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0.6</v>
      </c>
      <c r="P30" s="16">
        <f t="shared" si="5"/>
        <v>0.6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99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76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60</v>
      </c>
      <c r="P40" s="11">
        <f t="shared" si="7"/>
        <v>1</v>
      </c>
      <c r="Q40" s="11">
        <f>IF(P40=1,10^(LOG(N40)-(O40-50)*(LOG(N40)-LOG(N41))/(O40-O41)),"")</f>
        <v>0.78740207189928924</v>
      </c>
      <c r="R40" s="13">
        <f t="shared" si="10"/>
        <v>1</v>
      </c>
      <c r="S40" s="13">
        <f>IF(R40=1,10^(LOG(N40)-(O40-60)*(LOG(N40)-LOG(N41))/(O40-O41)),"")</f>
        <v>1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31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0.2580020699335524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9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2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0.6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0.6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8.4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22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2.6666666666666714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0.78740207189928924</v>
      </c>
      <c r="S66" s="28">
        <f>SUM(S36:S65)</f>
        <v>1</v>
      </c>
      <c r="U66" s="28">
        <f>SUM(U36:U65)</f>
        <v>0.2580020699335524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45180</v>
      </c>
      <c r="G68" s="108"/>
      <c r="H68" s="109"/>
      <c r="I68" s="110"/>
      <c r="J68" s="110"/>
      <c r="K68" s="11" t="s">
        <v>78</v>
      </c>
      <c r="L68" s="90">
        <v>45180</v>
      </c>
      <c r="M68" s="6" t="s">
        <v>48</v>
      </c>
      <c r="N68" s="29">
        <f>Q66</f>
        <v>0.78740207189928924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3.8759378956050496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95" priority="6" operator="lessThan">
      <formula>1</formula>
    </cfRule>
    <cfRule type="cellIs" dxfId="94" priority="8" operator="lessThan">
      <formula>0.01</formula>
    </cfRule>
  </conditionalFormatting>
  <conditionalFormatting sqref="H53">
    <cfRule type="cellIs" dxfId="93" priority="1" operator="between">
      <formula>4.9</formula>
      <formula>10.1</formula>
    </cfRule>
  </conditionalFormatting>
  <conditionalFormatting sqref="H54">
    <cfRule type="cellIs" dxfId="92" priority="5" operator="between">
      <formula>14.9</formula>
      <formula>30.1</formula>
    </cfRule>
  </conditionalFormatting>
  <conditionalFormatting sqref="H55">
    <cfRule type="cellIs" dxfId="91" priority="4" operator="between">
      <formula>44.9</formula>
      <formula>60.1</formula>
    </cfRule>
  </conditionalFormatting>
  <conditionalFormatting sqref="H56">
    <cfRule type="cellIs" dxfId="90" priority="3" operator="between">
      <formula>19.9</formula>
      <formula>30.1</formula>
    </cfRule>
  </conditionalFormatting>
  <conditionalFormatting sqref="H57">
    <cfRule type="cellIs" dxfId="89" priority="2" operator="between">
      <formula>0.9</formula>
      <formula>3.1</formula>
    </cfRule>
    <cfRule type="cellIs" dxfId="88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89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90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4D5F4F7-F7A6-4FAF-AC3F-337A9F23F88C}">
          <x14:formula1>
            <xm:f>Blad1!$B$2:$B$3</xm:f>
          </x14:formula1>
          <xm:sqref>E50 J50 J53:J57</xm:sqref>
        </x14:dataValidation>
        <x14:dataValidation type="list" allowBlank="1" showInputMessage="1" showErrorMessage="1" xr:uid="{9D501DEB-A89E-491E-9EF4-1A8331307D53}">
          <x14:formula1>
            <xm:f>Blad1!$D$2:$D$8</xm:f>
          </x14:formula1>
          <xm:sqref>D12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34E5-572C-4652-B74D-FAB6F86A8A78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102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45180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0.41597222222222219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97</v>
      </c>
      <c r="P18" s="16">
        <f t="shared" si="1"/>
        <v>97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38</v>
      </c>
      <c r="K20" s="75">
        <v>62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67</v>
      </c>
      <c r="K22" s="75">
        <v>33</v>
      </c>
      <c r="M22" s="13">
        <f>IF(Q22=0,0,SUM(Q10:Q22))</f>
        <v>5</v>
      </c>
      <c r="N22" s="14">
        <v>1</v>
      </c>
      <c r="O22" s="15">
        <f t="shared" si="4"/>
        <v>62</v>
      </c>
      <c r="P22" s="16">
        <f t="shared" si="5"/>
        <v>62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91</v>
      </c>
      <c r="K24" s="75">
        <v>9</v>
      </c>
      <c r="M24" s="13">
        <f>IF(Q24=0,0,SUM(Q10:Q24))</f>
        <v>6</v>
      </c>
      <c r="N24" s="14">
        <v>0.5</v>
      </c>
      <c r="O24" s="15">
        <f t="shared" si="4"/>
        <v>33</v>
      </c>
      <c r="P24" s="16">
        <f t="shared" si="5"/>
        <v>33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9</v>
      </c>
      <c r="P26" s="16">
        <f t="shared" si="5"/>
        <v>9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3</v>
      </c>
      <c r="E27" s="75">
        <v>97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97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78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62</v>
      </c>
      <c r="P40" s="11">
        <f t="shared" si="7"/>
        <v>1</v>
      </c>
      <c r="Q40" s="11">
        <f>IF(P40=1,10^(LOG(N40)-(O40-50)*(LOG(N40)-LOG(N41))/(O40-O41)),"")</f>
        <v>0.75064719117316769</v>
      </c>
      <c r="R40" s="13">
        <f t="shared" si="10"/>
        <v>1</v>
      </c>
      <c r="S40" s="13">
        <f>IF(R40=1,10^(LOG(N40)-(O40-60)*(LOG(N40)-LOG(N41))/(O40-O41)),"")</f>
        <v>0.95332133094663396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33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0.25732555916087296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9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8.8000000000000007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20.875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1.125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0.75064719117316769</v>
      </c>
      <c r="S66" s="28">
        <f>SUM(S36:S65)</f>
        <v>0.95332133094663396</v>
      </c>
      <c r="U66" s="28">
        <f>SUM(U36:U65)</f>
        <v>0.25732555916087296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45181</v>
      </c>
      <c r="G68" s="108"/>
      <c r="H68" s="109"/>
      <c r="I68" s="110"/>
      <c r="J68" s="110"/>
      <c r="K68" s="11" t="s">
        <v>78</v>
      </c>
      <c r="L68" s="90">
        <v>45181</v>
      </c>
      <c r="M68" s="6" t="s">
        <v>48</v>
      </c>
      <c r="N68" s="29">
        <f>Q66</f>
        <v>0.75064719117316769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3.7047284927908901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87" priority="6" operator="lessThan">
      <formula>1</formula>
    </cfRule>
    <cfRule type="cellIs" dxfId="86" priority="8" operator="lessThan">
      <formula>0.01</formula>
    </cfRule>
  </conditionalFormatting>
  <conditionalFormatting sqref="H53">
    <cfRule type="cellIs" dxfId="85" priority="1" operator="between">
      <formula>4.9</formula>
      <formula>10.1</formula>
    </cfRule>
  </conditionalFormatting>
  <conditionalFormatting sqref="H54">
    <cfRule type="cellIs" dxfId="84" priority="5" operator="between">
      <formula>14.9</formula>
      <formula>30.1</formula>
    </cfRule>
  </conditionalFormatting>
  <conditionalFormatting sqref="H55">
    <cfRule type="cellIs" dxfId="83" priority="4" operator="between">
      <formula>44.9</formula>
      <formula>60.1</formula>
    </cfRule>
  </conditionalFormatting>
  <conditionalFormatting sqref="H56">
    <cfRule type="cellIs" dxfId="82" priority="3" operator="between">
      <formula>19.9</formula>
      <formula>30.1</formula>
    </cfRule>
  </conditionalFormatting>
  <conditionalFormatting sqref="H57">
    <cfRule type="cellIs" dxfId="81" priority="2" operator="between">
      <formula>0.9</formula>
      <formula>3.1</formula>
    </cfRule>
    <cfRule type="cellIs" dxfId="80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9EB661C-0413-40CD-BED1-31A9A1D09704}">
          <x14:formula1>
            <xm:f>Blad1!$D$2:$D$8</xm:f>
          </x14:formula1>
          <xm:sqref>D12</xm:sqref>
        </x14:dataValidation>
        <x14:dataValidation type="list" allowBlank="1" showInputMessage="1" showErrorMessage="1" xr:uid="{4216BA2E-598E-4220-AF5B-898C4837559C}">
          <x14:formula1>
            <xm:f>Blad1!$B$2:$B$3</xm:f>
          </x14:formula1>
          <xm:sqref>E50 J50 J53:J57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352C-0FAD-430D-85B5-FA3E1472AC9B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103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45181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0.38750000000000001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98</v>
      </c>
      <c r="P17" s="16">
        <f t="shared" si="1"/>
        <v>98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25</v>
      </c>
      <c r="K18" s="73">
        <v>75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39</v>
      </c>
      <c r="K20" s="75">
        <v>61</v>
      </c>
      <c r="M20" s="13">
        <f>IF(Q20=0,0,SUM(Q10:Q20))</f>
        <v>4</v>
      </c>
      <c r="N20" s="14">
        <v>2</v>
      </c>
      <c r="O20" s="15">
        <f t="shared" ref="O20:O30" si="4">IF(K18="",#N/A,K18)</f>
        <v>75</v>
      </c>
      <c r="P20" s="16">
        <f t="shared" ref="P20:P30" si="5">IF(K18="",0,K18)</f>
        <v>75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61</v>
      </c>
      <c r="P22" s="16">
        <f t="shared" si="5"/>
        <v>61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94</v>
      </c>
      <c r="K24" s="75">
        <v>6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2</v>
      </c>
      <c r="E26" s="75">
        <v>98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6</v>
      </c>
      <c r="P26" s="16">
        <f t="shared" si="5"/>
        <v>6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98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75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61</v>
      </c>
      <c r="P40" s="11">
        <f t="shared" si="7"/>
        <v>1</v>
      </c>
      <c r="Q40" s="11">
        <f>IF(P40=1,10^(LOG(N40)-(O40-50)*(LOG(N40)-LOG(N41))/(O40-O41)),"")</f>
        <v>0.78195705942445082</v>
      </c>
      <c r="R40" s="13">
        <f t="shared" si="10"/>
        <v>1</v>
      </c>
      <c r="S40" s="13">
        <f>IF(R40=1,10^(LOG(N40)-(O40-60)*(LOG(N40)-LOG(N41))/(O40-O41)),"")</f>
        <v>0.97788853633543282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30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0.2806155120773432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6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21.125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2.7083333333333286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0.78195705942445082</v>
      </c>
      <c r="S66" s="28">
        <f>SUM(S36:S65)</f>
        <v>0.97788853633543282</v>
      </c>
      <c r="U66" s="28">
        <f>SUM(U36:U65)</f>
        <v>0.2806155120773432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45182</v>
      </c>
      <c r="G68" s="108"/>
      <c r="H68" s="109"/>
      <c r="I68" s="110"/>
      <c r="J68" s="110"/>
      <c r="K68" s="11" t="s">
        <v>78</v>
      </c>
      <c r="L68" s="90">
        <v>45182</v>
      </c>
      <c r="M68" s="6" t="s">
        <v>48</v>
      </c>
      <c r="N68" s="29">
        <f>Q66</f>
        <v>0.78195705942445082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3.4847985740214793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79" priority="6" operator="lessThan">
      <formula>1</formula>
    </cfRule>
    <cfRule type="cellIs" dxfId="78" priority="8" operator="lessThan">
      <formula>0.01</formula>
    </cfRule>
  </conditionalFormatting>
  <conditionalFormatting sqref="H53">
    <cfRule type="cellIs" dxfId="77" priority="1" operator="between">
      <formula>4.9</formula>
      <formula>10.1</formula>
    </cfRule>
  </conditionalFormatting>
  <conditionalFormatting sqref="H54">
    <cfRule type="cellIs" dxfId="76" priority="5" operator="between">
      <formula>14.9</formula>
      <formula>30.1</formula>
    </cfRule>
  </conditionalFormatting>
  <conditionalFormatting sqref="H55">
    <cfRule type="cellIs" dxfId="75" priority="4" operator="between">
      <formula>44.9</formula>
      <formula>60.1</formula>
    </cfRule>
  </conditionalFormatting>
  <conditionalFormatting sqref="H56">
    <cfRule type="cellIs" dxfId="74" priority="3" operator="between">
      <formula>19.9</formula>
      <formula>30.1</formula>
    </cfRule>
  </conditionalFormatting>
  <conditionalFormatting sqref="H57">
    <cfRule type="cellIs" dxfId="73" priority="2" operator="between">
      <formula>0.9</formula>
      <formula>3.1</formula>
    </cfRule>
    <cfRule type="cellIs" dxfId="72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ECF2E0-F6E8-44FF-A079-E58D3AA2BF63}">
          <x14:formula1>
            <xm:f>Blad1!$D$2:$D$8</xm:f>
          </x14:formula1>
          <xm:sqref>D12</xm:sqref>
        </x14:dataValidation>
        <x14:dataValidation type="list" allowBlank="1" showInputMessage="1" showErrorMessage="1" xr:uid="{F9ED1CFD-933C-4E96-A334-F96CEAFBAF90}">
          <x14:formula1>
            <xm:f>Blad1!$B$2:$B$3</xm:f>
          </x14:formula1>
          <xm:sqref>E50 J50 J53:J57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1553-3CC6-436B-A2FA-06D9E9221878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104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45190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0.51041666666666663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24</v>
      </c>
      <c r="K18" s="73">
        <v>76</v>
      </c>
      <c r="L18" s="11"/>
      <c r="M18" s="13">
        <f>IF(Q18=0,0,SUM(Q10:Q18))</f>
        <v>3</v>
      </c>
      <c r="N18" s="14">
        <v>4</v>
      </c>
      <c r="O18" s="15">
        <f t="shared" si="0"/>
        <v>92</v>
      </c>
      <c r="P18" s="16">
        <f t="shared" si="1"/>
        <v>92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38</v>
      </c>
      <c r="K20" s="75">
        <v>62</v>
      </c>
      <c r="M20" s="13">
        <f>IF(Q20=0,0,SUM(Q10:Q20))</f>
        <v>4</v>
      </c>
      <c r="N20" s="14">
        <v>2</v>
      </c>
      <c r="O20" s="15">
        <f t="shared" ref="O20:O30" si="4">IF(K18="",#N/A,K18)</f>
        <v>76</v>
      </c>
      <c r="P20" s="16">
        <f t="shared" ref="P20:P30" si="5">IF(K18="",0,K18)</f>
        <v>76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70</v>
      </c>
      <c r="K22" s="75">
        <v>30</v>
      </c>
      <c r="M22" s="13">
        <f>IF(Q22=0,0,SUM(Q10:Q22))</f>
        <v>5</v>
      </c>
      <c r="N22" s="14">
        <v>1</v>
      </c>
      <c r="O22" s="15">
        <f t="shared" si="4"/>
        <v>62</v>
      </c>
      <c r="P22" s="16">
        <f t="shared" si="5"/>
        <v>62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92</v>
      </c>
      <c r="K24" s="75">
        <v>8</v>
      </c>
      <c r="M24" s="13">
        <f>IF(Q24=0,0,SUM(Q10:Q24))</f>
        <v>6</v>
      </c>
      <c r="N24" s="14">
        <v>0.5</v>
      </c>
      <c r="O24" s="15">
        <f t="shared" si="4"/>
        <v>30</v>
      </c>
      <c r="P24" s="16">
        <f t="shared" si="5"/>
        <v>30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8</v>
      </c>
      <c r="P26" s="16">
        <f t="shared" si="5"/>
        <v>8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8</v>
      </c>
      <c r="E27" s="75">
        <v>92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99.2</v>
      </c>
      <c r="K28" s="77">
        <v>0.8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0.8</v>
      </c>
      <c r="P30" s="16">
        <f t="shared" si="5"/>
        <v>0.8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92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76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62</v>
      </c>
      <c r="P40" s="11">
        <f t="shared" si="7"/>
        <v>1</v>
      </c>
      <c r="Q40" s="11">
        <f>IF(P40=1,10^(LOG(N40)-(O40-50)*(LOG(N40)-LOG(N41))/(O40-O41)),"")</f>
        <v>0.77110541270397037</v>
      </c>
      <c r="R40" s="13">
        <f t="shared" si="10"/>
        <v>1</v>
      </c>
      <c r="S40" s="13">
        <f>IF(R40=1,10^(LOG(N40)-(O40-60)*(LOG(N40)-LOG(N41))/(O40-O41)),"")</f>
        <v>0.9576032806985737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30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0.26626027235999061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8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0.8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0.8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7.2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22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21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3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0.77110541270397037</v>
      </c>
      <c r="S66" s="28">
        <f>SUM(S36:S65)</f>
        <v>0.9576032806985737</v>
      </c>
      <c r="U66" s="28">
        <f>SUM(U36:U65)</f>
        <v>0.26626027235999061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45191</v>
      </c>
      <c r="G68" s="108"/>
      <c r="H68" s="109"/>
      <c r="I68" s="110"/>
      <c r="J68" s="110"/>
      <c r="K68" s="11" t="s">
        <v>78</v>
      </c>
      <c r="L68" s="90">
        <v>45191</v>
      </c>
      <c r="M68" s="6" t="s">
        <v>48</v>
      </c>
      <c r="N68" s="29">
        <f>Q66</f>
        <v>0.77110541270397037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3.5964932815957984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71" priority="6" operator="lessThan">
      <formula>1</formula>
    </cfRule>
    <cfRule type="cellIs" dxfId="70" priority="8" operator="lessThan">
      <formula>0.01</formula>
    </cfRule>
  </conditionalFormatting>
  <conditionalFormatting sqref="H53">
    <cfRule type="cellIs" dxfId="69" priority="1" operator="between">
      <formula>4.9</formula>
      <formula>10.1</formula>
    </cfRule>
  </conditionalFormatting>
  <conditionalFormatting sqref="H54">
    <cfRule type="cellIs" dxfId="68" priority="5" operator="between">
      <formula>14.9</formula>
      <formula>30.1</formula>
    </cfRule>
  </conditionalFormatting>
  <conditionalFormatting sqref="H55">
    <cfRule type="cellIs" dxfId="67" priority="4" operator="between">
      <formula>44.9</formula>
      <formula>60.1</formula>
    </cfRule>
  </conditionalFormatting>
  <conditionalFormatting sqref="H56">
    <cfRule type="cellIs" dxfId="66" priority="3" operator="between">
      <formula>19.9</formula>
      <formula>30.1</formula>
    </cfRule>
  </conditionalFormatting>
  <conditionalFormatting sqref="H57">
    <cfRule type="cellIs" dxfId="65" priority="2" operator="between">
      <formula>0.9</formula>
      <formula>3.1</formula>
    </cfRule>
    <cfRule type="cellIs" dxfId="64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61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62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26206BF-9384-4088-A396-EF61658518CB}">
          <x14:formula1>
            <xm:f>Blad1!$B$2:$B$3</xm:f>
          </x14:formula1>
          <xm:sqref>E50 J50 J53:J57</xm:sqref>
        </x14:dataValidation>
        <x14:dataValidation type="list" allowBlank="1" showInputMessage="1" showErrorMessage="1" xr:uid="{D54A2DAD-3B89-4AFA-A9D4-80935D5FA718}">
          <x14:formula1>
            <xm:f>Blad1!$D$2:$D$8</xm:f>
          </x14:formula1>
          <xm:sqref>D12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6A04-7B1F-462E-A800-589E90F4EF2C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105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45191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0.64513888888888882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106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99</v>
      </c>
      <c r="P17" s="16">
        <f t="shared" si="1"/>
        <v>99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24</v>
      </c>
      <c r="K18" s="73">
        <v>76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42</v>
      </c>
      <c r="K20" s="75">
        <v>58</v>
      </c>
      <c r="M20" s="13">
        <f>IF(Q20=0,0,SUM(Q10:Q20))</f>
        <v>4</v>
      </c>
      <c r="N20" s="14">
        <v>2</v>
      </c>
      <c r="O20" s="15">
        <f t="shared" ref="O20:O30" si="4">IF(K18="",#N/A,K18)</f>
        <v>76</v>
      </c>
      <c r="P20" s="16">
        <f t="shared" ref="P20:P30" si="5">IF(K18="",0,K18)</f>
        <v>76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69</v>
      </c>
      <c r="K22" s="75">
        <v>31</v>
      </c>
      <c r="M22" s="13">
        <f>IF(Q22=0,0,SUM(Q10:Q22))</f>
        <v>5</v>
      </c>
      <c r="N22" s="14">
        <v>1</v>
      </c>
      <c r="O22" s="15">
        <f t="shared" si="4"/>
        <v>58</v>
      </c>
      <c r="P22" s="16">
        <f t="shared" si="5"/>
        <v>58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91</v>
      </c>
      <c r="K24" s="75">
        <v>9</v>
      </c>
      <c r="M24" s="13">
        <f>IF(Q24=0,0,SUM(Q10:Q24))</f>
        <v>6</v>
      </c>
      <c r="N24" s="14">
        <v>0.5</v>
      </c>
      <c r="O24" s="15">
        <f t="shared" si="4"/>
        <v>31</v>
      </c>
      <c r="P24" s="16">
        <f t="shared" si="5"/>
        <v>31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1</v>
      </c>
      <c r="E26" s="75">
        <v>99</v>
      </c>
      <c r="F26" s="15"/>
      <c r="G26" s="104"/>
      <c r="H26" s="19" t="s">
        <v>43</v>
      </c>
      <c r="I26" s="48"/>
      <c r="J26" s="74">
        <f>100-K26</f>
        <v>98</v>
      </c>
      <c r="K26" s="75">
        <v>2</v>
      </c>
      <c r="M26" s="13">
        <f>IF(Q26=0,0,SUM(Q10:Q26))</f>
        <v>7</v>
      </c>
      <c r="N26" s="14">
        <v>0.25</v>
      </c>
      <c r="O26" s="15">
        <f t="shared" si="4"/>
        <v>9</v>
      </c>
      <c r="P26" s="16">
        <f t="shared" si="5"/>
        <v>9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99.7</v>
      </c>
      <c r="K28" s="77">
        <v>0.3</v>
      </c>
      <c r="M28" s="13">
        <f>IF(Q28=0,0,SUM(Q10:Q28))</f>
        <v>8</v>
      </c>
      <c r="N28" s="14">
        <v>0.125</v>
      </c>
      <c r="O28" s="15">
        <f t="shared" si="4"/>
        <v>2</v>
      </c>
      <c r="P28" s="16">
        <f t="shared" si="5"/>
        <v>2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0.3</v>
      </c>
      <c r="P30" s="16">
        <f t="shared" si="5"/>
        <v>0.3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99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76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1.0800597388923061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58</v>
      </c>
      <c r="P40" s="11">
        <f t="shared" si="7"/>
        <v>1</v>
      </c>
      <c r="Q40" s="11">
        <f>IF(P40=1,10^(LOG(N40)-(O40-50)*(LOG(N40)-LOG(N41))/(O40-O41)),"")</f>
        <v>0.81434029917402162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31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0.2580020699335524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9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2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0.3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0.3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8.6999999999999993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22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2.6666666666666714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0.81434029917402162</v>
      </c>
      <c r="S66" s="28">
        <f>SUM(S36:S65)</f>
        <v>1.0800597388923061</v>
      </c>
      <c r="U66" s="28">
        <f>SUM(U36:U65)</f>
        <v>0.2580020699335524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45194</v>
      </c>
      <c r="G68" s="108"/>
      <c r="H68" s="109"/>
      <c r="I68" s="110"/>
      <c r="J68" s="110"/>
      <c r="K68" s="11" t="s">
        <v>78</v>
      </c>
      <c r="L68" s="90">
        <v>45194</v>
      </c>
      <c r="M68" s="6" t="s">
        <v>48</v>
      </c>
      <c r="N68" s="29">
        <f>Q66</f>
        <v>0.81434029917402162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4.1862444714899842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63" priority="6" operator="lessThan">
      <formula>1</formula>
    </cfRule>
    <cfRule type="cellIs" dxfId="62" priority="8" operator="lessThan">
      <formula>0.01</formula>
    </cfRule>
  </conditionalFormatting>
  <conditionalFormatting sqref="H53">
    <cfRule type="cellIs" dxfId="61" priority="1" operator="between">
      <formula>4.9</formula>
      <formula>10.1</formula>
    </cfRule>
  </conditionalFormatting>
  <conditionalFormatting sqref="H54">
    <cfRule type="cellIs" dxfId="60" priority="5" operator="between">
      <formula>14.9</formula>
      <formula>30.1</formula>
    </cfRule>
  </conditionalFormatting>
  <conditionalFormatting sqref="H55">
    <cfRule type="cellIs" dxfId="59" priority="4" operator="between">
      <formula>44.9</formula>
      <formula>60.1</formula>
    </cfRule>
  </conditionalFormatting>
  <conditionalFormatting sqref="H56">
    <cfRule type="cellIs" dxfId="58" priority="3" operator="between">
      <formula>19.9</formula>
      <formula>30.1</formula>
    </cfRule>
  </conditionalFormatting>
  <conditionalFormatting sqref="H57">
    <cfRule type="cellIs" dxfId="57" priority="2" operator="between">
      <formula>0.9</formula>
      <formula>3.1</formula>
    </cfRule>
    <cfRule type="cellIs" dxfId="56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7457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58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3E73AB6-5835-495E-8AC2-BC1DC09978C4}">
          <x14:formula1>
            <xm:f>Blad1!$D$2:$D$8</xm:f>
          </x14:formula1>
          <xm:sqref>D12</xm:sqref>
        </x14:dataValidation>
        <x14:dataValidation type="list" allowBlank="1" showInputMessage="1" showErrorMessage="1" xr:uid="{954D5D12-63E7-4A4E-A651-43A320C481E4}">
          <x14:formula1>
            <xm:f>Blad1!$B$2:$B$3</xm:f>
          </x14:formula1>
          <xm:sqref>E50 J50 J53:J57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8A458-47FF-4765-881E-D68418C0BC56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107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45194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0.48333333333333334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23</v>
      </c>
      <c r="K18" s="73">
        <v>77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39</v>
      </c>
      <c r="K20" s="75">
        <v>61</v>
      </c>
      <c r="M20" s="13">
        <f>IF(Q20=0,0,SUM(Q10:Q20))</f>
        <v>4</v>
      </c>
      <c r="N20" s="14">
        <v>2</v>
      </c>
      <c r="O20" s="15">
        <f t="shared" ref="O20:O30" si="4">IF(K18="",#N/A,K18)</f>
        <v>77</v>
      </c>
      <c r="P20" s="16">
        <f t="shared" ref="P20:P30" si="5">IF(K18="",0,K18)</f>
        <v>77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69</v>
      </c>
      <c r="K22" s="75">
        <v>31</v>
      </c>
      <c r="M22" s="13">
        <f>IF(Q22=0,0,SUM(Q10:Q22))</f>
        <v>5</v>
      </c>
      <c r="N22" s="14">
        <v>1</v>
      </c>
      <c r="O22" s="15">
        <f t="shared" si="4"/>
        <v>61</v>
      </c>
      <c r="P22" s="16">
        <f t="shared" si="5"/>
        <v>61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31</v>
      </c>
      <c r="P24" s="16">
        <f t="shared" si="5"/>
        <v>31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98</v>
      </c>
      <c r="K26" s="75">
        <v>2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99.7</v>
      </c>
      <c r="K28" s="77">
        <v>0.3</v>
      </c>
      <c r="M28" s="13">
        <f>IF(Q28=0,0,SUM(Q10:Q28))</f>
        <v>8</v>
      </c>
      <c r="N28" s="14">
        <v>0.125</v>
      </c>
      <c r="O28" s="15">
        <f t="shared" si="4"/>
        <v>2</v>
      </c>
      <c r="P28" s="16">
        <f t="shared" si="5"/>
        <v>2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0.3</v>
      </c>
      <c r="P30" s="16">
        <f t="shared" si="5"/>
        <v>0.3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77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61</v>
      </c>
      <c r="P40" s="11">
        <f t="shared" si="7"/>
        <v>1</v>
      </c>
      <c r="Q40" s="11">
        <f>IF(P40=1,10^(LOG(N40)-(O40-50)*(LOG(N40)-LOG(N41))/(O40-O41)),"")</f>
        <v>0.7755723809168672</v>
      </c>
      <c r="R40" s="13">
        <f t="shared" si="10"/>
        <v>1</v>
      </c>
      <c r="S40" s="13">
        <f>IF(R40=1,10^(LOG(N40)-(O40-60)*(LOG(N40)-LOG(N41))/(O40-O41)),"")</f>
        <v>0.97715996843424591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31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0.27262693316631437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2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0.3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0.3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6.7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20.375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2.625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0.7755723809168672</v>
      </c>
      <c r="S66" s="28">
        <f>SUM(S36:S65)</f>
        <v>0.97715996843424591</v>
      </c>
      <c r="U66" s="28">
        <f>SUM(U36:U65)</f>
        <v>0.27262693316631437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45195</v>
      </c>
      <c r="G68" s="108"/>
      <c r="H68" s="109"/>
      <c r="I68" s="110"/>
      <c r="J68" s="110"/>
      <c r="K68" s="11" t="s">
        <v>78</v>
      </c>
      <c r="L68" s="90">
        <v>45195</v>
      </c>
      <c r="M68" s="6" t="s">
        <v>48</v>
      </c>
      <c r="N68" s="29">
        <f>Q66</f>
        <v>0.7755723809168672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3.5842385676478101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55" priority="6" operator="lessThan">
      <formula>1</formula>
    </cfRule>
    <cfRule type="cellIs" dxfId="54" priority="8" operator="lessThan">
      <formula>0.01</formula>
    </cfRule>
  </conditionalFormatting>
  <conditionalFormatting sqref="H53">
    <cfRule type="cellIs" dxfId="53" priority="1" operator="between">
      <formula>4.9</formula>
      <formula>10.1</formula>
    </cfRule>
  </conditionalFormatting>
  <conditionalFormatting sqref="H54">
    <cfRule type="cellIs" dxfId="52" priority="5" operator="between">
      <formula>14.9</formula>
      <formula>30.1</formula>
    </cfRule>
  </conditionalFormatting>
  <conditionalFormatting sqref="H55">
    <cfRule type="cellIs" dxfId="51" priority="4" operator="between">
      <formula>44.9</formula>
      <formula>60.1</formula>
    </cfRule>
  </conditionalFormatting>
  <conditionalFormatting sqref="H56">
    <cfRule type="cellIs" dxfId="50" priority="3" operator="between">
      <formula>19.9</formula>
      <formula>30.1</formula>
    </cfRule>
  </conditionalFormatting>
  <conditionalFormatting sqref="H57">
    <cfRule type="cellIs" dxfId="49" priority="2" operator="between">
      <formula>0.9</formula>
      <formula>3.1</formula>
    </cfRule>
    <cfRule type="cellIs" dxfId="48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8481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82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689780-A81C-47A9-8AB2-DD75CA598285}">
          <x14:formula1>
            <xm:f>Blad1!$B$2:$B$3</xm:f>
          </x14:formula1>
          <xm:sqref>E50 J50 J53:J57</xm:sqref>
        </x14:dataValidation>
        <x14:dataValidation type="list" allowBlank="1" showInputMessage="1" showErrorMessage="1" xr:uid="{6F0914AD-D00A-48FF-AE97-886D9AADE92E}">
          <x14:formula1>
            <xm:f>Blad1!$D$2:$D$8</xm:f>
          </x14:formula1>
          <xm:sqref>D12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5C48-31B5-4524-9D57-0588DF17FA64}">
  <sheetPr>
    <pageSetUpPr fitToPage="1"/>
  </sheetPr>
  <dimension ref="B1:W74"/>
  <sheetViews>
    <sheetView showWhiteSpace="0" view="pageBreakPreview" topLeftCell="A54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108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45195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0.44375000000000003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109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99</v>
      </c>
      <c r="P17" s="16">
        <f t="shared" si="1"/>
        <v>99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26</v>
      </c>
      <c r="K18" s="73">
        <v>74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43</v>
      </c>
      <c r="K20" s="75">
        <v>57</v>
      </c>
      <c r="M20" s="13">
        <f>IF(Q20=0,0,SUM(Q10:Q20))</f>
        <v>4</v>
      </c>
      <c r="N20" s="14">
        <v>2</v>
      </c>
      <c r="O20" s="15">
        <f t="shared" ref="O20:O30" si="4">IF(K18="",#N/A,K18)</f>
        <v>74</v>
      </c>
      <c r="P20" s="16">
        <f t="shared" ref="P20:P30" si="5">IF(K18="",0,K18)</f>
        <v>74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73</v>
      </c>
      <c r="K22" s="75">
        <v>27</v>
      </c>
      <c r="M22" s="13">
        <f>IF(Q22=0,0,SUM(Q10:Q22))</f>
        <v>5</v>
      </c>
      <c r="N22" s="14">
        <v>1</v>
      </c>
      <c r="O22" s="15">
        <f t="shared" si="4"/>
        <v>57</v>
      </c>
      <c r="P22" s="16">
        <f t="shared" si="5"/>
        <v>57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94</v>
      </c>
      <c r="K24" s="75">
        <v>6</v>
      </c>
      <c r="M24" s="13">
        <f>IF(Q24=0,0,SUM(Q10:Q24))</f>
        <v>6</v>
      </c>
      <c r="N24" s="14">
        <v>0.5</v>
      </c>
      <c r="O24" s="15">
        <f t="shared" si="4"/>
        <v>27</v>
      </c>
      <c r="P24" s="16">
        <f t="shared" si="5"/>
        <v>27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1</v>
      </c>
      <c r="E26" s="75">
        <v>99</v>
      </c>
      <c r="F26" s="15"/>
      <c r="G26" s="104"/>
      <c r="H26" s="19" t="s">
        <v>43</v>
      </c>
      <c r="I26" s="48"/>
      <c r="J26" s="74">
        <f>100-K26</f>
        <v>100</v>
      </c>
      <c r="K26" s="75">
        <v>0</v>
      </c>
      <c r="M26" s="13">
        <f>IF(Q26=0,0,SUM(Q10:Q26))</f>
        <v>7</v>
      </c>
      <c r="N26" s="14">
        <v>0.25</v>
      </c>
      <c r="O26" s="15">
        <f t="shared" si="4"/>
        <v>6</v>
      </c>
      <c r="P26" s="16">
        <f t="shared" si="5"/>
        <v>6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100</v>
      </c>
      <c r="K28" s="77">
        <v>0</v>
      </c>
      <c r="M28" s="13">
        <f>IF(Q28=0,0,SUM(Q10:Q28))</f>
        <v>0</v>
      </c>
      <c r="N28" s="14">
        <v>0.125</v>
      </c>
      <c r="O28" s="15">
        <f t="shared" si="4"/>
        <v>0</v>
      </c>
      <c r="P28" s="16">
        <f t="shared" si="5"/>
        <v>0</v>
      </c>
      <c r="Q28" s="13">
        <f t="shared" si="2"/>
        <v>0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0</v>
      </c>
      <c r="N30" s="12">
        <v>6.3E-2</v>
      </c>
      <c r="O30" s="15">
        <f t="shared" si="4"/>
        <v>0</v>
      </c>
      <c r="P30" s="16">
        <f t="shared" si="5"/>
        <v>0</v>
      </c>
      <c r="Q30" s="13">
        <f t="shared" si="2"/>
        <v>0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7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99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74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1.1301157834293298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57</v>
      </c>
      <c r="P40" s="11">
        <f t="shared" si="7"/>
        <v>1</v>
      </c>
      <c r="Q40" s="11">
        <f>IF(P40=1,10^(LOG(N40)-(O40-50)*(LOG(N40)-LOG(N41))/(O40-O41)),"")</f>
        <v>0.85066716095085571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27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0.28528507749850318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6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 t="str">
        <f t="shared" si="6"/>
        <v/>
      </c>
      <c r="O43" s="12">
        <f t="shared" si="9"/>
        <v>0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 t="str">
        <f t="shared" si="6"/>
        <v/>
      </c>
      <c r="O44" s="12">
        <f t="shared" si="9"/>
        <v>0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21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47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22.75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2.6666666666666714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0.85066716095085571</v>
      </c>
      <c r="S66" s="28">
        <f>SUM(S36:S65)</f>
        <v>1.1301157834293298</v>
      </c>
      <c r="U66" s="28">
        <f>SUM(U36:U65)</f>
        <v>0.28528507749850318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45196</v>
      </c>
      <c r="G68" s="108"/>
      <c r="H68" s="109"/>
      <c r="I68" s="110"/>
      <c r="J68" s="110"/>
      <c r="K68" s="11" t="s">
        <v>78</v>
      </c>
      <c r="L68" s="90">
        <v>45196</v>
      </c>
      <c r="M68" s="6" t="s">
        <v>48</v>
      </c>
      <c r="N68" s="29">
        <f>Q66</f>
        <v>0.85066716095085571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3.9613561050534067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47" priority="6" operator="lessThan">
      <formula>1</formula>
    </cfRule>
    <cfRule type="cellIs" dxfId="46" priority="8" operator="lessThan">
      <formula>0.01</formula>
    </cfRule>
  </conditionalFormatting>
  <conditionalFormatting sqref="H53">
    <cfRule type="cellIs" dxfId="45" priority="1" operator="between">
      <formula>4.9</formula>
      <formula>10.1</formula>
    </cfRule>
  </conditionalFormatting>
  <conditionalFormatting sqref="H54">
    <cfRule type="cellIs" dxfId="44" priority="5" operator="between">
      <formula>14.9</formula>
      <formula>30.1</formula>
    </cfRule>
  </conditionalFormatting>
  <conditionalFormatting sqref="H55">
    <cfRule type="cellIs" dxfId="43" priority="4" operator="between">
      <formula>44.9</formula>
      <formula>60.1</formula>
    </cfRule>
  </conditionalFormatting>
  <conditionalFormatting sqref="H56">
    <cfRule type="cellIs" dxfId="42" priority="3" operator="between">
      <formula>19.9</formula>
      <formula>30.1</formula>
    </cfRule>
  </conditionalFormatting>
  <conditionalFormatting sqref="H57">
    <cfRule type="cellIs" dxfId="41" priority="2" operator="between">
      <formula>0.9</formula>
      <formula>3.1</formula>
    </cfRule>
    <cfRule type="cellIs" dxfId="40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9505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06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852633-0D2F-4516-9855-2692829F16CE}">
          <x14:formula1>
            <xm:f>Blad1!$D$2:$D$8</xm:f>
          </x14:formula1>
          <xm:sqref>D12</xm:sqref>
        </x14:dataValidation>
        <x14:dataValidation type="list" allowBlank="1" showInputMessage="1" showErrorMessage="1" xr:uid="{768A6D75-A7F3-465E-9888-0C5812D02A17}">
          <x14:formula1>
            <xm:f>Blad1!$B$2:$B$3</xm:f>
          </x14:formula1>
          <xm:sqref>E50 J50 J53:J57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9AC46-6E4D-4DCE-B88A-4A65AAE6E026}">
  <sheetPr>
    <pageSetUpPr fitToPage="1"/>
  </sheetPr>
  <dimension ref="B1:W74"/>
  <sheetViews>
    <sheetView showWhiteSpace="0" view="pageBreakPreview" topLeftCell="A48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110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45196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0.43194444444444446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84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99</v>
      </c>
      <c r="P17" s="16">
        <f t="shared" si="1"/>
        <v>99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25</v>
      </c>
      <c r="K18" s="73">
        <v>75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41</v>
      </c>
      <c r="K20" s="75">
        <v>59</v>
      </c>
      <c r="M20" s="13">
        <f>IF(Q20=0,0,SUM(Q10:Q20))</f>
        <v>4</v>
      </c>
      <c r="N20" s="14">
        <v>2</v>
      </c>
      <c r="O20" s="15">
        <f t="shared" ref="O20:O30" si="4">IF(K18="",#N/A,K18)</f>
        <v>75</v>
      </c>
      <c r="P20" s="16">
        <f t="shared" ref="P20:P30" si="5">IF(K18="",0,K18)</f>
        <v>75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73</v>
      </c>
      <c r="K22" s="75">
        <v>27</v>
      </c>
      <c r="M22" s="13">
        <f>IF(Q22=0,0,SUM(Q10:Q22))</f>
        <v>5</v>
      </c>
      <c r="N22" s="14">
        <v>1</v>
      </c>
      <c r="O22" s="15">
        <f t="shared" si="4"/>
        <v>59</v>
      </c>
      <c r="P22" s="16">
        <f t="shared" si="5"/>
        <v>59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95</v>
      </c>
      <c r="K24" s="75">
        <v>5</v>
      </c>
      <c r="M24" s="13">
        <f>IF(Q24=0,0,SUM(Q10:Q24))</f>
        <v>6</v>
      </c>
      <c r="N24" s="14">
        <v>0.5</v>
      </c>
      <c r="O24" s="15">
        <f t="shared" si="4"/>
        <v>27</v>
      </c>
      <c r="P24" s="16">
        <f t="shared" si="5"/>
        <v>27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1</v>
      </c>
      <c r="E26" s="75">
        <v>99</v>
      </c>
      <c r="F26" s="15"/>
      <c r="G26" s="104"/>
      <c r="H26" s="19" t="s">
        <v>43</v>
      </c>
      <c r="I26" s="48"/>
      <c r="J26" s="74">
        <f>100-K26</f>
        <v>100</v>
      </c>
      <c r="K26" s="75">
        <v>0</v>
      </c>
      <c r="M26" s="13">
        <f>IF(Q26=0,0,SUM(Q10:Q26))</f>
        <v>7</v>
      </c>
      <c r="N26" s="14">
        <v>0.25</v>
      </c>
      <c r="O26" s="15">
        <f t="shared" si="4"/>
        <v>5</v>
      </c>
      <c r="P26" s="16">
        <f t="shared" si="5"/>
        <v>5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100</v>
      </c>
      <c r="K28" s="77">
        <v>0</v>
      </c>
      <c r="M28" s="13">
        <f>IF(Q28=0,0,SUM(Q10:Q28))</f>
        <v>0</v>
      </c>
      <c r="N28" s="14">
        <v>0.125</v>
      </c>
      <c r="O28" s="15">
        <f t="shared" si="4"/>
        <v>0</v>
      </c>
      <c r="P28" s="16">
        <f t="shared" si="5"/>
        <v>0</v>
      </c>
      <c r="Q28" s="13">
        <f t="shared" si="2"/>
        <v>0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0</v>
      </c>
      <c r="N30" s="12">
        <v>6.3E-2</v>
      </c>
      <c r="O30" s="15">
        <f t="shared" si="4"/>
        <v>0</v>
      </c>
      <c r="P30" s="16">
        <f t="shared" si="5"/>
        <v>0</v>
      </c>
      <c r="Q30" s="13">
        <f t="shared" si="2"/>
        <v>0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7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99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75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1.0442737824274138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59</v>
      </c>
      <c r="P40" s="11">
        <f t="shared" si="7"/>
        <v>1</v>
      </c>
      <c r="Q40" s="11">
        <f>IF(P40=1,10^(LOG(N40)-(O40-50)*(LOG(N40)-LOG(N41))/(O40-O41)),"")</f>
        <v>0.82287773907698236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27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0.29265497867797791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5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 t="str">
        <f t="shared" si="6"/>
        <v/>
      </c>
      <c r="O43" s="12">
        <f t="shared" si="9"/>
        <v>0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 t="str">
        <f t="shared" si="6"/>
        <v/>
      </c>
      <c r="O44" s="12">
        <f t="shared" si="9"/>
        <v>0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22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48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21.75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2.6666666666666714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0.82287773907698236</v>
      </c>
      <c r="S66" s="28">
        <f>SUM(S36:S65)</f>
        <v>1.0442737824274138</v>
      </c>
      <c r="U66" s="28">
        <f>SUM(U36:U65)</f>
        <v>0.29265497867797791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45197</v>
      </c>
      <c r="G68" s="108"/>
      <c r="H68" s="109"/>
      <c r="I68" s="110"/>
      <c r="J68" s="110"/>
      <c r="K68" s="11" t="s">
        <v>78</v>
      </c>
      <c r="L68" s="90">
        <v>45197</v>
      </c>
      <c r="M68" s="6" t="s">
        <v>48</v>
      </c>
      <c r="N68" s="29">
        <f>Q66</f>
        <v>0.82287773907698236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81</v>
      </c>
      <c r="M69" s="6" t="s">
        <v>82</v>
      </c>
      <c r="N69" s="30">
        <f>S66/U66</f>
        <v>3.5682761562600223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39" priority="6" operator="lessThan">
      <formula>1</formula>
    </cfRule>
    <cfRule type="cellIs" dxfId="38" priority="8" operator="lessThan">
      <formula>0.01</formula>
    </cfRule>
  </conditionalFormatting>
  <conditionalFormatting sqref="H53">
    <cfRule type="cellIs" dxfId="37" priority="1" operator="between">
      <formula>4.9</formula>
      <formula>10.1</formula>
    </cfRule>
  </conditionalFormatting>
  <conditionalFormatting sqref="H54">
    <cfRule type="cellIs" dxfId="36" priority="5" operator="between">
      <formula>14.9</formula>
      <formula>30.1</formula>
    </cfRule>
  </conditionalFormatting>
  <conditionalFormatting sqref="H55">
    <cfRule type="cellIs" dxfId="35" priority="4" operator="between">
      <formula>44.9</formula>
      <formula>60.1</formula>
    </cfRule>
  </conditionalFormatting>
  <conditionalFormatting sqref="H56">
    <cfRule type="cellIs" dxfId="34" priority="3" operator="between">
      <formula>19.9</formula>
      <formula>30.1</formula>
    </cfRule>
  </conditionalFormatting>
  <conditionalFormatting sqref="H57">
    <cfRule type="cellIs" dxfId="33" priority="2" operator="between">
      <formula>0.9</formula>
      <formula>3.1</formula>
    </cfRule>
    <cfRule type="cellIs" dxfId="32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1553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54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B53566-04AE-48EF-B810-E702FFE0BAD2}">
          <x14:formula1>
            <xm:f>Blad1!$B$2:$B$3</xm:f>
          </x14:formula1>
          <xm:sqref>E50 J50 J53:J57</xm:sqref>
        </x14:dataValidation>
        <x14:dataValidation type="list" allowBlank="1" showInputMessage="1" showErrorMessage="1" xr:uid="{A90E4A0D-34EC-4CC9-9A9D-8AD0D0AF35C4}">
          <x14:formula1>
            <xm:f>Blad1!$D$2:$D$8</xm:f>
          </x14:formula1>
          <xm:sqref>D12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543F-3D39-4B8A-B229-3DE113FA339D}">
  <sheetPr>
    <pageSetUpPr fitToPage="1"/>
  </sheetPr>
  <dimension ref="B1:W74"/>
  <sheetViews>
    <sheetView tabSelected="1" showWhiteSpace="0" view="pageBreakPreview" topLeftCell="A53" zoomScale="110" zoomScaleNormal="110" zoomScaleSheetLayoutView="110" workbookViewId="0">
      <selection activeCell="L87" sqref="L87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3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80" t="s">
        <v>9</v>
      </c>
      <c r="E8" s="80"/>
      <c r="F8" s="80"/>
      <c r="G8" s="80"/>
      <c r="H8" s="80"/>
      <c r="I8" s="80"/>
      <c r="J8" s="80"/>
      <c r="K8" s="80"/>
      <c r="M8" s="11"/>
      <c r="N8" s="12"/>
      <c r="O8" s="1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111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45197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0.66597222222222219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112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23</v>
      </c>
      <c r="K18" s="73">
        <v>77</v>
      </c>
      <c r="L18" s="11"/>
      <c r="M18" s="13">
        <f>IF(Q18=0,0,SUM(Q10:Q18))</f>
        <v>3</v>
      </c>
      <c r="N18" s="14">
        <v>4</v>
      </c>
      <c r="O18" s="15">
        <f t="shared" si="0"/>
        <v>94</v>
      </c>
      <c r="P18" s="16">
        <f t="shared" si="1"/>
        <v>94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37</v>
      </c>
      <c r="K20" s="75">
        <v>63</v>
      </c>
      <c r="M20" s="13">
        <f>IF(Q20=0,0,SUM(Q10:Q20))</f>
        <v>4</v>
      </c>
      <c r="N20" s="14">
        <v>2</v>
      </c>
      <c r="O20" s="15">
        <f t="shared" ref="O20:O30" si="4">IF(K18="",#N/A,K18)</f>
        <v>77</v>
      </c>
      <c r="P20" s="16">
        <f t="shared" ref="P20:P30" si="5">IF(K18="",0,K18)</f>
        <v>77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69</v>
      </c>
      <c r="K22" s="75">
        <v>31</v>
      </c>
      <c r="M22" s="13">
        <f>IF(Q22=0,0,SUM(Q10:Q22))</f>
        <v>5</v>
      </c>
      <c r="N22" s="14">
        <v>1</v>
      </c>
      <c r="O22" s="15">
        <f t="shared" si="4"/>
        <v>63</v>
      </c>
      <c r="P22" s="16">
        <f t="shared" si="5"/>
        <v>63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94</v>
      </c>
      <c r="K24" s="75">
        <v>6</v>
      </c>
      <c r="M24" s="13">
        <f>IF(Q24=0,0,SUM(Q10:Q24))</f>
        <v>6</v>
      </c>
      <c r="N24" s="14">
        <v>0.5</v>
      </c>
      <c r="O24" s="15">
        <f t="shared" si="4"/>
        <v>31</v>
      </c>
      <c r="P24" s="16">
        <f t="shared" si="5"/>
        <v>31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99.6</v>
      </c>
      <c r="K26" s="75">
        <v>0.4</v>
      </c>
      <c r="M26" s="13">
        <f>IF(Q26=0,0,SUM(Q10:Q26))</f>
        <v>7</v>
      </c>
      <c r="N26" s="14">
        <v>0.25</v>
      </c>
      <c r="O26" s="15">
        <f t="shared" si="4"/>
        <v>6</v>
      </c>
      <c r="P26" s="16">
        <f t="shared" si="5"/>
        <v>6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6</v>
      </c>
      <c r="E27" s="75">
        <v>94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0.4</v>
      </c>
      <c r="P28" s="16">
        <f t="shared" si="5"/>
        <v>0.4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1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12"/>
      <c r="O35" s="1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12">
        <f t="shared" ref="N36:N65" si="6">IF(M36&gt;$M$31,"",VLOOKUP(M36,$M$10:$O$30,2,FALSE))</f>
        <v>8</v>
      </c>
      <c r="O36" s="1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12">
        <f t="shared" si="6"/>
        <v>5.6</v>
      </c>
      <c r="O37" s="1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12">
        <f t="shared" si="6"/>
        <v>4</v>
      </c>
      <c r="O38" s="12">
        <f t="shared" si="9"/>
        <v>94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12">
        <f t="shared" si="6"/>
        <v>2</v>
      </c>
      <c r="O39" s="12">
        <f t="shared" si="9"/>
        <v>77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12">
        <f t="shared" si="6"/>
        <v>1</v>
      </c>
      <c r="O40" s="12">
        <f t="shared" si="9"/>
        <v>63</v>
      </c>
      <c r="P40" s="11">
        <f t="shared" si="7"/>
        <v>1</v>
      </c>
      <c r="Q40" s="11">
        <f>IF(P40=1,10^(LOG(N40)-(O40-50)*(LOG(N40)-LOG(N41))/(O40-O41)),"")</f>
        <v>0.75458221379671131</v>
      </c>
      <c r="R40" s="13">
        <f t="shared" si="10"/>
        <v>1</v>
      </c>
      <c r="S40" s="13">
        <f>IF(R40=1,10^(LOG(N40)-(O40-60)*(LOG(N40)-LOG(N41))/(O40-O41)),"")</f>
        <v>0.93708381705514987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12">
        <f t="shared" si="6"/>
        <v>0.5</v>
      </c>
      <c r="O41" s="12">
        <f t="shared" si="9"/>
        <v>31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0.27932178451805495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12">
        <f t="shared" si="6"/>
        <v>0.25</v>
      </c>
      <c r="O42" s="12">
        <f t="shared" si="9"/>
        <v>6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12">
        <f t="shared" si="6"/>
        <v>0.125</v>
      </c>
      <c r="O43" s="12">
        <f t="shared" si="9"/>
        <v>0.4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12">
        <f t="shared" si="6"/>
        <v>6.3E-2</v>
      </c>
      <c r="O44" s="1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12" t="str">
        <f t="shared" si="6"/>
        <v/>
      </c>
      <c r="O45" s="1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12" t="str">
        <f t="shared" si="6"/>
        <v/>
      </c>
      <c r="O46" s="1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12" t="str">
        <f t="shared" si="6"/>
        <v/>
      </c>
      <c r="O47" s="1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12" t="str">
        <f t="shared" si="6"/>
        <v/>
      </c>
      <c r="O48" s="1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12" t="s">
        <v>52</v>
      </c>
      <c r="I49" s="53"/>
      <c r="J49" s="12" t="s">
        <v>53</v>
      </c>
      <c r="K49" s="54"/>
      <c r="M49" s="11">
        <v>14</v>
      </c>
      <c r="N49" s="12" t="str">
        <f t="shared" si="6"/>
        <v/>
      </c>
      <c r="O49" s="1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12" t="s">
        <v>55</v>
      </c>
      <c r="K50" s="6"/>
      <c r="L50" s="6"/>
      <c r="M50" s="11">
        <v>15</v>
      </c>
      <c r="N50" s="12" t="str">
        <f t="shared" si="6"/>
        <v/>
      </c>
      <c r="O50" s="1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12" t="str">
        <f t="shared" si="6"/>
        <v/>
      </c>
      <c r="O51" s="1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12" t="s">
        <v>52</v>
      </c>
      <c r="J52" s="12" t="s">
        <v>53</v>
      </c>
      <c r="K52" s="11"/>
      <c r="L52" s="11"/>
      <c r="M52" s="11"/>
      <c r="N52" s="12"/>
      <c r="O52" s="1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5.8</v>
      </c>
      <c r="J53" s="12" t="s">
        <v>55</v>
      </c>
      <c r="K53" s="11"/>
      <c r="L53" s="11"/>
      <c r="M53" s="11"/>
      <c r="N53" s="12"/>
      <c r="O53" s="1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25</v>
      </c>
      <c r="J54" s="12" t="s">
        <v>55</v>
      </c>
      <c r="K54" s="11"/>
      <c r="L54" s="11"/>
      <c r="M54" s="11"/>
      <c r="N54" s="12"/>
      <c r="O54" s="1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12" t="s">
        <v>55</v>
      </c>
      <c r="K55" s="11"/>
      <c r="L55" s="11"/>
      <c r="M55" s="11"/>
      <c r="N55" s="12"/>
      <c r="O55" s="1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20.75</v>
      </c>
      <c r="J56" s="12" t="s">
        <v>55</v>
      </c>
      <c r="K56" s="11"/>
      <c r="L56" s="11"/>
      <c r="M56" s="11"/>
      <c r="N56" s="12"/>
      <c r="O56" s="1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2.25</v>
      </c>
      <c r="J57" s="12" t="s">
        <v>55</v>
      </c>
      <c r="K57" s="11"/>
      <c r="L57" s="11"/>
      <c r="M57" s="11"/>
      <c r="N57" s="12"/>
      <c r="O57" s="1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12" t="str">
        <f t="shared" si="6"/>
        <v/>
      </c>
      <c r="O58" s="1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12" t="str">
        <f t="shared" si="6"/>
        <v/>
      </c>
      <c r="O59" s="1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12" t="str">
        <f t="shared" si="6"/>
        <v/>
      </c>
      <c r="O60" s="1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12" t="str">
        <f t="shared" si="6"/>
        <v/>
      </c>
      <c r="O61" s="1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12"/>
      <c r="O62" s="1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12"/>
      <c r="O63" s="1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12"/>
      <c r="O64" s="1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12" t="str">
        <f t="shared" si="6"/>
        <v/>
      </c>
      <c r="O65" s="1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0.75458221379671131</v>
      </c>
      <c r="S66" s="28">
        <f>SUM(S36:S65)</f>
        <v>0.93708381705514987</v>
      </c>
      <c r="U66" s="28">
        <f>SUM(U36:U65)</f>
        <v>0.27932178451805495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45198</v>
      </c>
      <c r="G68" s="108"/>
      <c r="H68" s="109"/>
      <c r="I68" s="110"/>
      <c r="J68" s="110"/>
      <c r="K68" s="11" t="s">
        <v>78</v>
      </c>
      <c r="L68" s="90">
        <v>45198</v>
      </c>
      <c r="M68" s="6" t="s">
        <v>48</v>
      </c>
      <c r="N68" s="29">
        <f>Q66</f>
        <v>0.75458221379671131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81</v>
      </c>
      <c r="M69" s="6" t="s">
        <v>82</v>
      </c>
      <c r="N69" s="30">
        <f>S66/U66</f>
        <v>3.3548540393009629</v>
      </c>
      <c r="O69" s="7"/>
    </row>
    <row r="70" spans="2:21" s="6" customFormat="1">
      <c r="B70" s="106"/>
      <c r="C70" s="106"/>
      <c r="D70" s="106"/>
      <c r="E70" s="34"/>
      <c r="F70" s="34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31" priority="6" operator="lessThan">
      <formula>1</formula>
    </cfRule>
    <cfRule type="cellIs" dxfId="30" priority="8" operator="lessThan">
      <formula>0.01</formula>
    </cfRule>
  </conditionalFormatting>
  <conditionalFormatting sqref="H53">
    <cfRule type="cellIs" dxfId="29" priority="1" operator="between">
      <formula>4.9</formula>
      <formula>10.1</formula>
    </cfRule>
  </conditionalFormatting>
  <conditionalFormatting sqref="H54">
    <cfRule type="cellIs" dxfId="28" priority="5" operator="between">
      <formula>14.9</formula>
      <formula>30.1</formula>
    </cfRule>
  </conditionalFormatting>
  <conditionalFormatting sqref="H55">
    <cfRule type="cellIs" dxfId="27" priority="4" operator="between">
      <formula>44.9</formula>
      <formula>60.1</formula>
    </cfRule>
  </conditionalFormatting>
  <conditionalFormatting sqref="H56">
    <cfRule type="cellIs" dxfId="26" priority="3" operator="between">
      <formula>19.9</formula>
      <formula>30.1</formula>
    </cfRule>
  </conditionalFormatting>
  <conditionalFormatting sqref="H57">
    <cfRule type="cellIs" dxfId="25" priority="2" operator="between">
      <formula>0.9</formula>
      <formula>3.1</formula>
    </cfRule>
    <cfRule type="cellIs" dxfId="24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2577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78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649D78-3FB6-4D6E-82C5-9D2DEDCE6A92}">
          <x14:formula1>
            <xm:f>Blad1!$D$2:$D$8</xm:f>
          </x14:formula1>
          <xm:sqref>D12</xm:sqref>
        </x14:dataValidation>
        <x14:dataValidation type="list" allowBlank="1" showInputMessage="1" showErrorMessage="1" xr:uid="{8241BD79-A169-437D-A2C4-555B6E707B4B}">
          <x14:formula1>
            <xm:f>Blad1!$B$2:$B$3</xm:f>
          </x14:formula1>
          <xm:sqref>E50 J50 J53:J57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A586A-5807-4AF7-8FB4-C37D05780990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94" t="s">
        <v>9</v>
      </c>
      <c r="E8" s="94"/>
      <c r="F8" s="94"/>
      <c r="G8" s="94"/>
      <c r="H8" s="94"/>
      <c r="I8" s="94"/>
      <c r="J8" s="94"/>
      <c r="K8" s="94"/>
      <c r="M8" s="11"/>
      <c r="N8" s="96"/>
      <c r="O8" s="96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116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45198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0.3666666666666667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115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98</v>
      </c>
      <c r="P17" s="16">
        <f t="shared" si="1"/>
        <v>98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25</v>
      </c>
      <c r="K18" s="73">
        <v>75</v>
      </c>
      <c r="L18" s="11"/>
      <c r="M18" s="13">
        <f>IF(Q18=0,0,SUM(Q10:Q18))</f>
        <v>3</v>
      </c>
      <c r="N18" s="14">
        <v>4</v>
      </c>
      <c r="O18" s="15">
        <f t="shared" si="0"/>
        <v>93</v>
      </c>
      <c r="P18" s="16">
        <f t="shared" si="1"/>
        <v>93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44</v>
      </c>
      <c r="K20" s="75">
        <v>56</v>
      </c>
      <c r="M20" s="13">
        <f>IF(Q20=0,0,SUM(Q10:Q20))</f>
        <v>4</v>
      </c>
      <c r="N20" s="14">
        <v>2</v>
      </c>
      <c r="O20" s="15">
        <f t="shared" ref="O20:O30" si="4">IF(K18="",#N/A,K18)</f>
        <v>75</v>
      </c>
      <c r="P20" s="16">
        <f t="shared" ref="P20:P30" si="5">IF(K18="",0,K18)</f>
        <v>75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71</v>
      </c>
      <c r="K22" s="75">
        <v>29</v>
      </c>
      <c r="M22" s="13">
        <f>IF(Q22=0,0,SUM(Q10:Q22))</f>
        <v>5</v>
      </c>
      <c r="N22" s="14">
        <v>1</v>
      </c>
      <c r="O22" s="15">
        <f t="shared" si="4"/>
        <v>56</v>
      </c>
      <c r="P22" s="16">
        <f t="shared" si="5"/>
        <v>56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95</v>
      </c>
      <c r="K24" s="75">
        <v>5</v>
      </c>
      <c r="M24" s="13">
        <f>IF(Q24=0,0,SUM(Q10:Q24))</f>
        <v>6</v>
      </c>
      <c r="N24" s="14">
        <v>0.5</v>
      </c>
      <c r="O24" s="15">
        <f t="shared" si="4"/>
        <v>29</v>
      </c>
      <c r="P24" s="16">
        <f t="shared" si="5"/>
        <v>29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2</v>
      </c>
      <c r="E26" s="75">
        <v>98</v>
      </c>
      <c r="F26" s="15"/>
      <c r="G26" s="104"/>
      <c r="H26" s="19" t="s">
        <v>43</v>
      </c>
      <c r="I26" s="48"/>
      <c r="J26" s="74">
        <f>100-K26</f>
        <v>100</v>
      </c>
      <c r="K26" s="75">
        <v>0</v>
      </c>
      <c r="M26" s="13">
        <f>IF(Q26=0,0,SUM(Q10:Q26))</f>
        <v>7</v>
      </c>
      <c r="N26" s="14">
        <v>0.25</v>
      </c>
      <c r="O26" s="15">
        <f t="shared" si="4"/>
        <v>5</v>
      </c>
      <c r="P26" s="16">
        <f t="shared" si="5"/>
        <v>5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7</v>
      </c>
      <c r="E27" s="75">
        <v>93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100</v>
      </c>
      <c r="K28" s="77">
        <v>0</v>
      </c>
      <c r="M28" s="13">
        <f>IF(Q28=0,0,SUM(Q10:Q28))</f>
        <v>0</v>
      </c>
      <c r="N28" s="14">
        <v>0.125</v>
      </c>
      <c r="O28" s="15">
        <f t="shared" si="4"/>
        <v>0</v>
      </c>
      <c r="P28" s="16">
        <f t="shared" si="5"/>
        <v>0</v>
      </c>
      <c r="Q28" s="13">
        <f t="shared" si="2"/>
        <v>0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0</v>
      </c>
      <c r="N30" s="96">
        <v>6.3E-2</v>
      </c>
      <c r="O30" s="15">
        <f t="shared" si="4"/>
        <v>0</v>
      </c>
      <c r="P30" s="16">
        <f t="shared" si="5"/>
        <v>0</v>
      </c>
      <c r="Q30" s="13">
        <f t="shared" si="2"/>
        <v>0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7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96"/>
      <c r="O35" s="96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96">
        <f t="shared" ref="N36:N65" si="6">IF(M36&gt;$M$31,"",VLOOKUP(M36,$M$10:$O$30,2,FALSE))</f>
        <v>8</v>
      </c>
      <c r="O36" s="96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96">
        <f t="shared" si="6"/>
        <v>5.6</v>
      </c>
      <c r="O37" s="96">
        <f t="shared" ref="O37:O65" si="9">IF(M37&gt;$M$31,0,VLOOKUP(M37,$M$10:$O$30,3,FALSE))</f>
        <v>98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96">
        <f t="shared" si="6"/>
        <v>4</v>
      </c>
      <c r="O38" s="96">
        <f t="shared" si="9"/>
        <v>93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96">
        <f t="shared" si="6"/>
        <v>2</v>
      </c>
      <c r="O39" s="96">
        <f t="shared" si="9"/>
        <v>75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1</v>
      </c>
      <c r="S39" s="13">
        <f>IF(R39=1,10^(LOG(N39)-(O39-60)*(LOG(N39)-LOG(N40))/(O39-O40)),"")</f>
        <v>1.1571102372827198</v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96">
        <f t="shared" si="6"/>
        <v>1</v>
      </c>
      <c r="O40" s="96">
        <f t="shared" si="9"/>
        <v>56</v>
      </c>
      <c r="P40" s="11">
        <f t="shared" si="7"/>
        <v>1</v>
      </c>
      <c r="Q40" s="11">
        <f>IF(P40=1,10^(LOG(N40)-(O40-50)*(LOG(N40)-LOG(N41))/(O40-O41)),"")</f>
        <v>0.85724398285307291</v>
      </c>
      <c r="R40" s="13">
        <f t="shared" si="10"/>
        <v>0</v>
      </c>
      <c r="S40" s="13" t="str">
        <f>IF(R40=1,10^(LOG(N40)-(O40-60)*(LOG(N40)-LOG(N41))/(O40-O41)),"")</f>
        <v/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96">
        <f t="shared" si="6"/>
        <v>0.5</v>
      </c>
      <c r="O41" s="96">
        <f t="shared" si="9"/>
        <v>29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0.28883817421806818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96">
        <f t="shared" si="6"/>
        <v>0.25</v>
      </c>
      <c r="O42" s="96">
        <f t="shared" si="9"/>
        <v>5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96" t="str">
        <f t="shared" si="6"/>
        <v/>
      </c>
      <c r="O43" s="96">
        <f t="shared" si="9"/>
        <v>0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96" t="str">
        <f t="shared" si="6"/>
        <v/>
      </c>
      <c r="O44" s="96">
        <f t="shared" si="9"/>
        <v>0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96" t="str">
        <f t="shared" si="6"/>
        <v/>
      </c>
      <c r="O45" s="96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96" t="str">
        <f t="shared" si="6"/>
        <v/>
      </c>
      <c r="O46" s="96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96" t="str">
        <f t="shared" si="6"/>
        <v/>
      </c>
      <c r="O47" s="96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96" t="str">
        <f t="shared" si="6"/>
        <v/>
      </c>
      <c r="O48" s="96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96" t="s">
        <v>52</v>
      </c>
      <c r="I49" s="53"/>
      <c r="J49" s="96" t="s">
        <v>53</v>
      </c>
      <c r="K49" s="54"/>
      <c r="M49" s="11">
        <v>14</v>
      </c>
      <c r="N49" s="96" t="str">
        <f t="shared" si="6"/>
        <v/>
      </c>
      <c r="O49" s="96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</v>
      </c>
      <c r="I50" s="6"/>
      <c r="J50" s="96" t="s">
        <v>55</v>
      </c>
      <c r="K50" s="6"/>
      <c r="L50" s="6"/>
      <c r="M50" s="11">
        <v>15</v>
      </c>
      <c r="N50" s="96" t="str">
        <f t="shared" si="6"/>
        <v/>
      </c>
      <c r="O50" s="96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96" t="str">
        <f t="shared" si="6"/>
        <v/>
      </c>
      <c r="O51" s="96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96" t="s">
        <v>52</v>
      </c>
      <c r="J52" s="96" t="s">
        <v>53</v>
      </c>
      <c r="K52" s="11"/>
      <c r="L52" s="11"/>
      <c r="M52" s="11"/>
      <c r="N52" s="96"/>
      <c r="O52" s="96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5</v>
      </c>
      <c r="J53" s="96" t="s">
        <v>55</v>
      </c>
      <c r="K53" s="11"/>
      <c r="L53" s="11"/>
      <c r="M53" s="11"/>
      <c r="N53" s="96"/>
      <c r="O53" s="96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96" t="s">
        <v>55</v>
      </c>
      <c r="K54" s="11"/>
      <c r="L54" s="11"/>
      <c r="M54" s="11"/>
      <c r="N54" s="96"/>
      <c r="O54" s="96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96" t="s">
        <v>55</v>
      </c>
      <c r="K55" s="11"/>
      <c r="L55" s="11"/>
      <c r="M55" s="11"/>
      <c r="N55" s="96"/>
      <c r="O55" s="96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21.125</v>
      </c>
      <c r="J56" s="96" t="s">
        <v>55</v>
      </c>
      <c r="K56" s="11"/>
      <c r="L56" s="11"/>
      <c r="M56" s="11"/>
      <c r="N56" s="96"/>
      <c r="O56" s="96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2.7083333333333286</v>
      </c>
      <c r="J57" s="96" t="s">
        <v>55</v>
      </c>
      <c r="K57" s="11"/>
      <c r="L57" s="11"/>
      <c r="M57" s="11"/>
      <c r="N57" s="96"/>
      <c r="O57" s="96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96" t="str">
        <f t="shared" si="6"/>
        <v/>
      </c>
      <c r="O58" s="96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96" t="str">
        <f t="shared" si="6"/>
        <v/>
      </c>
      <c r="O59" s="96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96" t="str">
        <f t="shared" si="6"/>
        <v/>
      </c>
      <c r="O60" s="96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96" t="str">
        <f t="shared" si="6"/>
        <v/>
      </c>
      <c r="O61" s="96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96"/>
      <c r="O62" s="96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96"/>
      <c r="O63" s="96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96"/>
      <c r="O64" s="96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96" t="str">
        <f t="shared" si="6"/>
        <v/>
      </c>
      <c r="O65" s="96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0.85724398285307291</v>
      </c>
      <c r="S66" s="28">
        <f>SUM(S36:S65)</f>
        <v>1.1571102372827198</v>
      </c>
      <c r="U66" s="28">
        <f>SUM(U36:U65)</f>
        <v>0.28883817421806818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45201</v>
      </c>
      <c r="G68" s="108"/>
      <c r="H68" s="109"/>
      <c r="I68" s="110"/>
      <c r="J68" s="110"/>
      <c r="K68" s="11" t="s">
        <v>78</v>
      </c>
      <c r="L68" s="90">
        <v>45201</v>
      </c>
      <c r="M68" s="6" t="s">
        <v>48</v>
      </c>
      <c r="N68" s="29">
        <f>Q66</f>
        <v>0.85724398285307291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4.0060848619307503</v>
      </c>
      <c r="O69" s="7"/>
    </row>
    <row r="70" spans="2:21" s="6" customFormat="1">
      <c r="B70" s="106"/>
      <c r="C70" s="106"/>
      <c r="D70" s="106"/>
      <c r="E70" s="95"/>
      <c r="F70" s="95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D72:E72"/>
    <mergeCell ref="D13:K13"/>
    <mergeCell ref="D14:K14"/>
    <mergeCell ref="B18:B28"/>
    <mergeCell ref="G18:G28"/>
    <mergeCell ref="B68:D71"/>
    <mergeCell ref="F68:G68"/>
    <mergeCell ref="H68:J71"/>
    <mergeCell ref="B12:C12"/>
    <mergeCell ref="D5:K5"/>
    <mergeCell ref="D6:K6"/>
    <mergeCell ref="D7:K7"/>
    <mergeCell ref="H9:J9"/>
    <mergeCell ref="D10:F10"/>
  </mergeCells>
  <conditionalFormatting sqref="H50">
    <cfRule type="cellIs" dxfId="23" priority="6" operator="lessThan">
      <formula>1</formula>
    </cfRule>
    <cfRule type="cellIs" dxfId="22" priority="8" operator="lessThan">
      <formula>0.01</formula>
    </cfRule>
  </conditionalFormatting>
  <conditionalFormatting sqref="H53">
    <cfRule type="cellIs" dxfId="21" priority="1" operator="between">
      <formula>4.9</formula>
      <formula>10.1</formula>
    </cfRule>
  </conditionalFormatting>
  <conditionalFormatting sqref="H54">
    <cfRule type="cellIs" dxfId="20" priority="5" operator="between">
      <formula>14.9</formula>
      <formula>30.1</formula>
    </cfRule>
  </conditionalFormatting>
  <conditionalFormatting sqref="H55">
    <cfRule type="cellIs" dxfId="19" priority="4" operator="between">
      <formula>44.9</formula>
      <formula>60.1</formula>
    </cfRule>
  </conditionalFormatting>
  <conditionalFormatting sqref="H56">
    <cfRule type="cellIs" dxfId="18" priority="3" operator="between">
      <formula>19.9</formula>
      <formula>30.1</formula>
    </cfRule>
  </conditionalFormatting>
  <conditionalFormatting sqref="H57">
    <cfRule type="cellIs" dxfId="17" priority="2" operator="between">
      <formula>0.9</formula>
      <formula>3.1</formula>
    </cfRule>
    <cfRule type="cellIs" dxfId="16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5649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50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21202A-4B70-4E63-8816-8DDF7FD3CA4F}">
          <x14:formula1>
            <xm:f>Blad1!$D$2:$D$12</xm:f>
          </x14:formula1>
          <xm:sqref>D12</xm:sqref>
        </x14:dataValidation>
        <x14:dataValidation type="list" allowBlank="1" showInputMessage="1" showErrorMessage="1" xr:uid="{BFA01381-F6FB-4AFF-B004-3882052EB46E}">
          <x14:formula1>
            <xm:f>Blad1!$B$2:$B$3</xm:f>
          </x14:formula1>
          <xm:sqref>E50 J50 J53:J57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1E3B-867D-40A7-B676-9031C0462A17}">
  <sheetPr>
    <pageSetUpPr fitToPage="1"/>
  </sheetPr>
  <dimension ref="B1:W74"/>
  <sheetViews>
    <sheetView showWhiteSpace="0" view="pageBreakPreview" topLeftCell="A6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93" t="s">
        <v>9</v>
      </c>
      <c r="E8" s="93"/>
      <c r="F8" s="93"/>
      <c r="G8" s="93"/>
      <c r="H8" s="93"/>
      <c r="I8" s="93"/>
      <c r="J8" s="93"/>
      <c r="K8" s="93"/>
      <c r="M8" s="11"/>
      <c r="N8" s="92"/>
      <c r="O8" s="92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117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45201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0.38819444444444445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20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22</v>
      </c>
      <c r="K18" s="73">
        <v>78</v>
      </c>
      <c r="L18" s="11"/>
      <c r="M18" s="13">
        <f>IF(Q18=0,0,SUM(Q10:Q18))</f>
        <v>3</v>
      </c>
      <c r="N18" s="14">
        <v>4</v>
      </c>
      <c r="O18" s="15">
        <f t="shared" si="0"/>
        <v>95</v>
      </c>
      <c r="P18" s="16">
        <f t="shared" si="1"/>
        <v>95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36</v>
      </c>
      <c r="K20" s="75">
        <v>64</v>
      </c>
      <c r="M20" s="13">
        <f>IF(Q20=0,0,SUM(Q10:Q20))</f>
        <v>4</v>
      </c>
      <c r="N20" s="14">
        <v>2</v>
      </c>
      <c r="O20" s="15">
        <f t="shared" ref="O20:O30" si="4">IF(K18="",#N/A,K18)</f>
        <v>78</v>
      </c>
      <c r="P20" s="16">
        <f t="shared" ref="P20:P30" si="5">IF(K18="",0,K18)</f>
        <v>78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68</v>
      </c>
      <c r="K22" s="75">
        <v>32</v>
      </c>
      <c r="M22" s="13">
        <f>IF(Q22=0,0,SUM(Q10:Q22))</f>
        <v>5</v>
      </c>
      <c r="N22" s="14">
        <v>1</v>
      </c>
      <c r="O22" s="15">
        <f t="shared" si="4"/>
        <v>64</v>
      </c>
      <c r="P22" s="16">
        <f t="shared" si="5"/>
        <v>64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93</v>
      </c>
      <c r="K24" s="75">
        <v>7</v>
      </c>
      <c r="M24" s="13">
        <f>IF(Q24=0,0,SUM(Q10:Q24))</f>
        <v>6</v>
      </c>
      <c r="N24" s="14">
        <v>0.5</v>
      </c>
      <c r="O24" s="15">
        <f t="shared" si="4"/>
        <v>32</v>
      </c>
      <c r="P24" s="16">
        <f t="shared" si="5"/>
        <v>32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99</v>
      </c>
      <c r="K26" s="75">
        <v>1</v>
      </c>
      <c r="M26" s="13">
        <f>IF(Q26=0,0,SUM(Q10:Q26))</f>
        <v>7</v>
      </c>
      <c r="N26" s="14">
        <v>0.25</v>
      </c>
      <c r="O26" s="15">
        <f t="shared" si="4"/>
        <v>7</v>
      </c>
      <c r="P26" s="16">
        <f t="shared" si="5"/>
        <v>7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5</v>
      </c>
      <c r="E27" s="75">
        <v>95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1</v>
      </c>
      <c r="P28" s="16">
        <f t="shared" si="5"/>
        <v>1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92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92"/>
      <c r="O35" s="92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92">
        <f t="shared" ref="N36:N65" si="6">IF(M36&gt;$M$31,"",VLOOKUP(M36,$M$10:$O$30,2,FALSE))</f>
        <v>8</v>
      </c>
      <c r="O36" s="92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92">
        <f t="shared" si="6"/>
        <v>5.6</v>
      </c>
      <c r="O37" s="92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92">
        <f t="shared" si="6"/>
        <v>4</v>
      </c>
      <c r="O38" s="92">
        <f t="shared" si="9"/>
        <v>95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92">
        <f t="shared" si="6"/>
        <v>2</v>
      </c>
      <c r="O39" s="92">
        <f t="shared" si="9"/>
        <v>78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92">
        <f t="shared" si="6"/>
        <v>1</v>
      </c>
      <c r="O40" s="92">
        <f t="shared" si="9"/>
        <v>64</v>
      </c>
      <c r="P40" s="11">
        <f t="shared" si="7"/>
        <v>1</v>
      </c>
      <c r="Q40" s="11">
        <f>IF(P40=1,10^(LOG(N40)-(O40-50)*(LOG(N40)-LOG(N41))/(O40-O41)),"")</f>
        <v>0.73841307296974956</v>
      </c>
      <c r="R40" s="13">
        <f t="shared" si="10"/>
        <v>1</v>
      </c>
      <c r="S40" s="13">
        <f>IF(R40=1,10^(LOG(N40)-(O40-60)*(LOG(N40)-LOG(N41))/(O40-O41)),"")</f>
        <v>0.91700404320467122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92">
        <f t="shared" si="6"/>
        <v>0.5</v>
      </c>
      <c r="O41" s="92">
        <f t="shared" si="9"/>
        <v>32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0.27168371563151444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92">
        <f t="shared" si="6"/>
        <v>0.25</v>
      </c>
      <c r="O42" s="92">
        <f t="shared" si="9"/>
        <v>7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92">
        <f t="shared" si="6"/>
        <v>0.125</v>
      </c>
      <c r="O43" s="92">
        <f t="shared" si="9"/>
        <v>1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92">
        <f t="shared" si="6"/>
        <v>6.3E-2</v>
      </c>
      <c r="O44" s="92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92" t="str">
        <f t="shared" si="6"/>
        <v/>
      </c>
      <c r="O45" s="92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92" t="str">
        <f t="shared" si="6"/>
        <v/>
      </c>
      <c r="O46" s="92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92" t="str">
        <f t="shared" si="6"/>
        <v/>
      </c>
      <c r="O47" s="92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92" t="str">
        <f t="shared" si="6"/>
        <v/>
      </c>
      <c r="O48" s="92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92" t="s">
        <v>52</v>
      </c>
      <c r="I49" s="53"/>
      <c r="J49" s="92" t="s">
        <v>53</v>
      </c>
      <c r="K49" s="54"/>
      <c r="M49" s="11">
        <v>14</v>
      </c>
      <c r="N49" s="92" t="str">
        <f t="shared" si="6"/>
        <v/>
      </c>
      <c r="O49" s="92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92" t="s">
        <v>55</v>
      </c>
      <c r="K50" s="6"/>
      <c r="L50" s="6"/>
      <c r="M50" s="11">
        <v>15</v>
      </c>
      <c r="N50" s="92" t="str">
        <f t="shared" si="6"/>
        <v/>
      </c>
      <c r="O50" s="92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92" t="str">
        <f t="shared" si="6"/>
        <v/>
      </c>
      <c r="O51" s="92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92" t="s">
        <v>52</v>
      </c>
      <c r="J52" s="92" t="s">
        <v>53</v>
      </c>
      <c r="K52" s="11"/>
      <c r="L52" s="11"/>
      <c r="M52" s="11"/>
      <c r="N52" s="92"/>
      <c r="O52" s="92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6.8</v>
      </c>
      <c r="J53" s="92" t="s">
        <v>55</v>
      </c>
      <c r="K53" s="11"/>
      <c r="L53" s="11"/>
      <c r="M53" s="11"/>
      <c r="N53" s="92"/>
      <c r="O53" s="92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25</v>
      </c>
      <c r="J54" s="92" t="s">
        <v>55</v>
      </c>
      <c r="K54" s="11"/>
      <c r="L54" s="11"/>
      <c r="M54" s="11"/>
      <c r="N54" s="92"/>
      <c r="O54" s="92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46</v>
      </c>
      <c r="J55" s="92" t="s">
        <v>55</v>
      </c>
      <c r="K55" s="11"/>
      <c r="L55" s="11"/>
      <c r="M55" s="11"/>
      <c r="N55" s="92"/>
      <c r="O55" s="92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20.125</v>
      </c>
      <c r="J56" s="92" t="s">
        <v>55</v>
      </c>
      <c r="K56" s="11"/>
      <c r="L56" s="11"/>
      <c r="M56" s="11"/>
      <c r="N56" s="92"/>
      <c r="O56" s="92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1.875</v>
      </c>
      <c r="J57" s="92" t="s">
        <v>55</v>
      </c>
      <c r="K57" s="11"/>
      <c r="L57" s="11"/>
      <c r="M57" s="11"/>
      <c r="N57" s="92"/>
      <c r="O57" s="92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92" t="str">
        <f t="shared" si="6"/>
        <v/>
      </c>
      <c r="O58" s="92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92" t="str">
        <f t="shared" si="6"/>
        <v/>
      </c>
      <c r="O59" s="92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92" t="str">
        <f t="shared" si="6"/>
        <v/>
      </c>
      <c r="O60" s="92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92" t="str">
        <f t="shared" si="6"/>
        <v/>
      </c>
      <c r="O61" s="92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92"/>
      <c r="O62" s="92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92"/>
      <c r="O63" s="92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92"/>
      <c r="O64" s="92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92" t="str">
        <f t="shared" si="6"/>
        <v/>
      </c>
      <c r="O65" s="92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0.73841307296974956</v>
      </c>
      <c r="S66" s="28">
        <f>SUM(S36:S65)</f>
        <v>0.91700404320467122</v>
      </c>
      <c r="U66" s="28">
        <f>SUM(U36:U65)</f>
        <v>0.27168371563151444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45202</v>
      </c>
      <c r="G68" s="108"/>
      <c r="H68" s="109"/>
      <c r="I68" s="110"/>
      <c r="J68" s="110"/>
      <c r="K68" s="11" t="s">
        <v>78</v>
      </c>
      <c r="L68" s="90">
        <v>45202</v>
      </c>
      <c r="M68" s="6" t="s">
        <v>48</v>
      </c>
      <c r="N68" s="29">
        <f>Q66</f>
        <v>0.73841307296974956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3.3752631845200725</v>
      </c>
      <c r="O69" s="7"/>
    </row>
    <row r="70" spans="2:21" s="6" customFormat="1">
      <c r="B70" s="106"/>
      <c r="C70" s="106"/>
      <c r="D70" s="106"/>
      <c r="E70" s="91"/>
      <c r="F70" s="91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15" priority="6" operator="lessThan">
      <formula>1</formula>
    </cfRule>
    <cfRule type="cellIs" dxfId="14" priority="8" operator="lessThan">
      <formula>0.01</formula>
    </cfRule>
  </conditionalFormatting>
  <conditionalFormatting sqref="H53">
    <cfRule type="cellIs" dxfId="13" priority="1" operator="between">
      <formula>4.9</formula>
      <formula>10.1</formula>
    </cfRule>
  </conditionalFormatting>
  <conditionalFormatting sqref="H54">
    <cfRule type="cellIs" dxfId="12" priority="5" operator="between">
      <formula>14.9</formula>
      <formula>30.1</formula>
    </cfRule>
  </conditionalFormatting>
  <conditionalFormatting sqref="H55">
    <cfRule type="cellIs" dxfId="11" priority="4" operator="between">
      <formula>44.9</formula>
      <formula>60.1</formula>
    </cfRule>
  </conditionalFormatting>
  <conditionalFormatting sqref="H56">
    <cfRule type="cellIs" dxfId="10" priority="3" operator="between">
      <formula>19.9</formula>
      <formula>30.1</formula>
    </cfRule>
  </conditionalFormatting>
  <conditionalFormatting sqref="H57">
    <cfRule type="cellIs" dxfId="9" priority="2" operator="between">
      <formula>0.9</formula>
      <formula>3.1</formula>
    </cfRule>
    <cfRule type="cellIs" dxfId="8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01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02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5BCB875-C5C1-4E2A-85D0-8FD4B9C04BBB}">
          <x14:formula1>
            <xm:f>Blad1!$B$2:$B$3</xm:f>
          </x14:formula1>
          <xm:sqref>E50 J50 J53:J57</xm:sqref>
        </x14:dataValidation>
        <x14:dataValidation type="list" allowBlank="1" showInputMessage="1" showErrorMessage="1" xr:uid="{26CA3025-6C2A-4B49-8678-9F0DE1CF9C10}">
          <x14:formula1>
            <xm:f>Blad1!$D$2:$D$12</xm:f>
          </x14:formula1>
          <xm:sqref>D12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BE014-F505-4E27-900F-0C48B6EC1ED0}">
  <sheetPr>
    <pageSetUpPr fitToPage="1"/>
  </sheetPr>
  <dimension ref="B1:W74"/>
  <sheetViews>
    <sheetView showWhiteSpace="0" view="pageBreakPreview" zoomScale="110" zoomScaleNormal="110" zoomScaleSheetLayoutView="110" workbookViewId="0">
      <selection activeCell="N2" sqref="N2"/>
    </sheetView>
  </sheetViews>
  <sheetFormatPr defaultColWidth="7.88671875" defaultRowHeight="13.2"/>
  <cols>
    <col min="1" max="1" width="5.44140625" style="1" customWidth="1"/>
    <col min="2" max="2" width="2.44140625" style="1" customWidth="1"/>
    <col min="3" max="3" width="14.109375" style="1" customWidth="1"/>
    <col min="4" max="6" width="9.33203125" style="1" customWidth="1"/>
    <col min="7" max="7" width="7.44140625" style="1" customWidth="1"/>
    <col min="8" max="8" width="14.109375" style="1" customWidth="1"/>
    <col min="9" max="9" width="2.21875" style="1" customWidth="1"/>
    <col min="10" max="10" width="9.21875" style="1" customWidth="1"/>
    <col min="11" max="11" width="10.21875" style="1" customWidth="1"/>
    <col min="12" max="12" width="15.88671875" style="1" customWidth="1"/>
    <col min="13" max="13" width="8" style="1" bestFit="1" customWidth="1"/>
    <col min="14" max="14" width="9.33203125" style="3" bestFit="1" customWidth="1"/>
    <col min="15" max="15" width="8" style="3" bestFit="1" customWidth="1"/>
    <col min="16" max="16" width="8" style="1" bestFit="1" customWidth="1"/>
    <col min="17" max="17" width="8.44140625" style="1" bestFit="1" customWidth="1"/>
    <col min="18" max="20" width="8" style="1" bestFit="1" customWidth="1"/>
    <col min="21" max="21" width="9.33203125" style="1" bestFit="1" customWidth="1"/>
    <col min="22" max="23" width="8" style="1" bestFit="1" customWidth="1"/>
    <col min="24" max="16384" width="7.88671875" style="1"/>
  </cols>
  <sheetData>
    <row r="1" spans="2:23" s="6" customFormat="1" ht="48.6" customHeight="1">
      <c r="B1" s="67" t="s">
        <v>0</v>
      </c>
      <c r="C1" s="67"/>
      <c r="D1" s="68"/>
      <c r="E1" s="68"/>
      <c r="F1" s="68"/>
      <c r="G1" s="68"/>
      <c r="H1" s="68"/>
      <c r="I1" s="5"/>
      <c r="J1" s="5"/>
      <c r="K1" s="5"/>
      <c r="L1" s="5"/>
      <c r="N1" s="7"/>
      <c r="O1" s="7"/>
    </row>
    <row r="2" spans="2:23" s="6" customFormat="1" ht="16.5" customHeight="1">
      <c r="B2" s="37"/>
      <c r="C2" s="37"/>
      <c r="D2" s="38"/>
      <c r="E2" s="38"/>
      <c r="F2" s="38"/>
      <c r="G2" s="38"/>
      <c r="H2" s="38"/>
      <c r="N2" s="7"/>
      <c r="O2" s="7"/>
    </row>
    <row r="3" spans="2:23" s="6" customFormat="1" ht="20.25" customHeight="1">
      <c r="B3" s="39" t="s">
        <v>1</v>
      </c>
      <c r="D3" s="38"/>
      <c r="E3" s="38"/>
      <c r="F3" s="38"/>
      <c r="G3" s="38"/>
      <c r="H3" s="38"/>
      <c r="N3" s="7"/>
      <c r="O3" s="7"/>
    </row>
    <row r="4" spans="2:23" s="6" customFormat="1" ht="13.5" customHeight="1">
      <c r="N4" s="7"/>
      <c r="O4" s="7"/>
    </row>
    <row r="5" spans="2:23" s="6" customFormat="1" ht="13.5" customHeight="1">
      <c r="B5" s="78" t="s">
        <v>2</v>
      </c>
      <c r="C5" s="78"/>
      <c r="D5" s="112" t="s">
        <v>96</v>
      </c>
      <c r="E5" s="112"/>
      <c r="F5" s="112"/>
      <c r="G5" s="112"/>
      <c r="H5" s="112"/>
      <c r="I5" s="112"/>
      <c r="J5" s="112"/>
      <c r="K5" s="112"/>
      <c r="N5" s="7"/>
      <c r="O5" s="7"/>
    </row>
    <row r="6" spans="2:23" s="6" customFormat="1" ht="13.5" customHeight="1">
      <c r="B6" s="78" t="s">
        <v>4</v>
      </c>
      <c r="C6" s="78"/>
      <c r="D6" s="112" t="s">
        <v>5</v>
      </c>
      <c r="E6" s="112"/>
      <c r="F6" s="112"/>
      <c r="G6" s="112"/>
      <c r="H6" s="112"/>
      <c r="I6" s="112"/>
      <c r="J6" s="112"/>
      <c r="K6" s="112"/>
      <c r="N6" s="7"/>
      <c r="O6" s="7"/>
    </row>
    <row r="7" spans="2:23" s="9" customFormat="1" ht="13.5" customHeight="1">
      <c r="B7" s="79" t="s">
        <v>6</v>
      </c>
      <c r="C7" s="79"/>
      <c r="D7" s="112">
        <v>823</v>
      </c>
      <c r="E7" s="112"/>
      <c r="F7" s="112"/>
      <c r="G7" s="112"/>
      <c r="H7" s="112"/>
      <c r="I7" s="112"/>
      <c r="J7" s="112"/>
      <c r="K7" s="112"/>
      <c r="M7" s="6"/>
      <c r="N7" s="10" t="s">
        <v>7</v>
      </c>
      <c r="O7" s="7"/>
      <c r="P7" s="6"/>
      <c r="Q7" s="6"/>
      <c r="R7" s="6"/>
      <c r="S7" s="6"/>
      <c r="T7" s="6"/>
      <c r="U7" s="6"/>
      <c r="V7" s="6"/>
      <c r="W7" s="6"/>
    </row>
    <row r="8" spans="2:23" s="9" customFormat="1" ht="13.5" customHeight="1">
      <c r="B8" s="79" t="s">
        <v>8</v>
      </c>
      <c r="C8" s="79"/>
      <c r="D8" s="99" t="s">
        <v>9</v>
      </c>
      <c r="E8" s="99"/>
      <c r="F8" s="99"/>
      <c r="G8" s="99"/>
      <c r="H8" s="99"/>
      <c r="I8" s="99"/>
      <c r="J8" s="99"/>
      <c r="K8" s="99"/>
      <c r="M8" s="11"/>
      <c r="N8" s="98"/>
      <c r="O8" s="98"/>
      <c r="P8" s="11"/>
      <c r="Q8" s="11"/>
      <c r="R8" s="11"/>
      <c r="S8" s="11"/>
      <c r="T8" s="11"/>
      <c r="U8" s="11"/>
      <c r="V8" s="11"/>
      <c r="W8" s="11"/>
    </row>
    <row r="9" spans="2:23" s="9" customFormat="1" ht="13.5" customHeight="1">
      <c r="B9" s="79" t="s">
        <v>10</v>
      </c>
      <c r="C9" s="79"/>
      <c r="D9" s="81" t="s">
        <v>118</v>
      </c>
      <c r="E9" s="81"/>
      <c r="F9" s="81"/>
      <c r="G9" s="81"/>
      <c r="H9" s="113"/>
      <c r="I9" s="113"/>
      <c r="J9" s="113"/>
      <c r="K9" s="81"/>
      <c r="M9" s="13"/>
      <c r="N9" s="14" t="s">
        <v>12</v>
      </c>
      <c r="O9" s="14" t="s">
        <v>13</v>
      </c>
      <c r="P9" s="14" t="s">
        <v>13</v>
      </c>
      <c r="Q9" s="13"/>
      <c r="R9" s="13"/>
      <c r="S9" s="13" t="s">
        <v>14</v>
      </c>
      <c r="T9" s="13"/>
      <c r="U9" s="13"/>
      <c r="V9" s="13" t="s">
        <v>15</v>
      </c>
      <c r="W9" s="13"/>
    </row>
    <row r="10" spans="2:23" s="9" customFormat="1" ht="13.2" customHeight="1">
      <c r="B10" s="82" t="s">
        <v>16</v>
      </c>
      <c r="C10" s="82"/>
      <c r="D10" s="114">
        <v>45202</v>
      </c>
      <c r="E10" s="114"/>
      <c r="F10" s="114"/>
      <c r="G10" s="83"/>
      <c r="H10" s="84" t="s">
        <v>17</v>
      </c>
      <c r="I10" s="83"/>
      <c r="J10" s="85"/>
      <c r="K10" s="83"/>
      <c r="M10" s="13">
        <f>Q10</f>
        <v>0</v>
      </c>
      <c r="N10" s="14">
        <v>63</v>
      </c>
      <c r="O10" s="15" t="e">
        <f t="shared" ref="O10:O19" si="0">IF(E19="",#N/A,E19)</f>
        <v>#N/A</v>
      </c>
      <c r="P10" s="16">
        <f t="shared" ref="P10:P19" si="1">IF(E19="",0,E19)</f>
        <v>0</v>
      </c>
      <c r="Q10" s="13">
        <f>IF(P10&gt;0,1,0)</f>
        <v>0</v>
      </c>
      <c r="R10" s="13"/>
      <c r="S10" s="13">
        <v>6.3E-2</v>
      </c>
      <c r="T10" s="13">
        <v>0</v>
      </c>
      <c r="U10" s="13"/>
      <c r="V10" s="13">
        <v>2</v>
      </c>
      <c r="W10" s="13">
        <v>0</v>
      </c>
    </row>
    <row r="11" spans="2:23" s="9" customFormat="1" ht="13.5" customHeight="1">
      <c r="B11" s="82" t="s">
        <v>18</v>
      </c>
      <c r="C11" s="82"/>
      <c r="D11" s="86">
        <v>0.47361111111111115</v>
      </c>
      <c r="E11" s="82"/>
      <c r="F11" s="82"/>
      <c r="G11" s="82"/>
      <c r="H11" s="82"/>
      <c r="I11" s="82"/>
      <c r="J11" s="82"/>
      <c r="K11" s="82"/>
      <c r="M11" s="13">
        <f>IF(Q11=0,0,SUM(Q10:Q11))</f>
        <v>0</v>
      </c>
      <c r="N11" s="14">
        <v>45</v>
      </c>
      <c r="O11" s="15" t="e">
        <f t="shared" si="0"/>
        <v>#N/A</v>
      </c>
      <c r="P11" s="16">
        <f t="shared" si="1"/>
        <v>0</v>
      </c>
      <c r="Q11" s="13">
        <f t="shared" ref="Q11:Q30" si="2">IF(P11&gt;0,1,0)</f>
        <v>0</v>
      </c>
      <c r="R11" s="13"/>
      <c r="S11" s="13">
        <v>6.3E-2</v>
      </c>
      <c r="T11" s="13">
        <v>100</v>
      </c>
      <c r="U11" s="13"/>
      <c r="V11" s="13">
        <v>2</v>
      </c>
      <c r="W11" s="13">
        <v>100</v>
      </c>
    </row>
    <row r="12" spans="2:23" s="9" customFormat="1" ht="13.5" customHeight="1">
      <c r="B12" s="111" t="s">
        <v>19</v>
      </c>
      <c r="C12" s="111"/>
      <c r="D12" s="89" t="s">
        <v>115</v>
      </c>
      <c r="E12" s="87"/>
      <c r="F12" s="86"/>
      <c r="G12" s="82"/>
      <c r="H12" s="82"/>
      <c r="I12" s="82"/>
      <c r="J12" s="82"/>
      <c r="K12" s="82"/>
      <c r="M12" s="13">
        <f>IF(Q12=0,0,SUM(Q10:Q12))</f>
        <v>0</v>
      </c>
      <c r="N12" s="14">
        <v>31.5</v>
      </c>
      <c r="O12" s="15" t="e">
        <f t="shared" si="0"/>
        <v>#N/A</v>
      </c>
      <c r="P12" s="16">
        <f t="shared" si="1"/>
        <v>0</v>
      </c>
      <c r="Q12" s="13">
        <f t="shared" si="2"/>
        <v>0</v>
      </c>
      <c r="R12" s="13"/>
      <c r="S12" s="13"/>
      <c r="T12" s="13"/>
      <c r="U12" s="13"/>
      <c r="V12" s="13"/>
      <c r="W12" s="13"/>
    </row>
    <row r="13" spans="2:23" s="9" customFormat="1" ht="17.25" customHeight="1">
      <c r="B13" s="40"/>
      <c r="C13" s="40"/>
      <c r="D13" s="101"/>
      <c r="E13" s="101"/>
      <c r="F13" s="101"/>
      <c r="G13" s="101"/>
      <c r="H13" s="101"/>
      <c r="I13" s="101"/>
      <c r="J13" s="101"/>
      <c r="K13" s="101"/>
      <c r="M13" s="13">
        <f>IF(Q13=0,0,SUM(Q10:Q13))</f>
        <v>0</v>
      </c>
      <c r="N13" s="14">
        <v>22.4</v>
      </c>
      <c r="O13" s="15" t="e">
        <f t="shared" si="0"/>
        <v>#N/A</v>
      </c>
      <c r="P13" s="16">
        <f t="shared" si="1"/>
        <v>0</v>
      </c>
      <c r="Q13" s="13">
        <f t="shared" si="2"/>
        <v>0</v>
      </c>
      <c r="R13" s="13"/>
      <c r="S13" s="13"/>
      <c r="T13" s="13"/>
      <c r="U13" s="13"/>
      <c r="V13" s="13"/>
      <c r="W13" s="13"/>
    </row>
    <row r="14" spans="2:23" s="9" customFormat="1" ht="13.5" customHeight="1">
      <c r="B14" s="41"/>
      <c r="C14" s="41"/>
      <c r="D14" s="102" t="s">
        <v>21</v>
      </c>
      <c r="E14" s="102"/>
      <c r="F14" s="102"/>
      <c r="G14" s="102"/>
      <c r="H14" s="102"/>
      <c r="I14" s="102"/>
      <c r="J14" s="102"/>
      <c r="K14" s="102"/>
      <c r="L14" s="69"/>
      <c r="M14" s="13">
        <f>IF(Q14=0,0,SUM(Q10:Q14))</f>
        <v>0</v>
      </c>
      <c r="N14" s="14">
        <v>16</v>
      </c>
      <c r="O14" s="15" t="e">
        <f t="shared" si="0"/>
        <v>#N/A</v>
      </c>
      <c r="P14" s="16">
        <f t="shared" si="1"/>
        <v>0</v>
      </c>
      <c r="Q14" s="13">
        <f t="shared" si="2"/>
        <v>0</v>
      </c>
      <c r="R14" s="13"/>
      <c r="S14" s="13"/>
      <c r="T14" s="13"/>
      <c r="U14" s="13"/>
      <c r="V14" s="13"/>
      <c r="W14" s="13"/>
    </row>
    <row r="15" spans="2:23" s="9" customFormat="1" ht="12.75" customHeight="1">
      <c r="C15" s="42"/>
      <c r="D15" s="10"/>
      <c r="E15" s="10"/>
      <c r="F15" s="10"/>
      <c r="G15" s="43"/>
      <c r="H15" s="43"/>
      <c r="I15" s="6"/>
      <c r="J15" s="6"/>
      <c r="K15" s="6"/>
      <c r="M15" s="13">
        <f>IF(Q15=0,0,SUM(Q10:Q15))</f>
        <v>0</v>
      </c>
      <c r="N15" s="14">
        <v>11.2</v>
      </c>
      <c r="O15" s="15" t="e">
        <f t="shared" si="0"/>
        <v>#N/A</v>
      </c>
      <c r="P15" s="16">
        <f t="shared" si="1"/>
        <v>0</v>
      </c>
      <c r="Q15" s="13">
        <f t="shared" si="2"/>
        <v>0</v>
      </c>
      <c r="R15" s="13"/>
      <c r="S15" s="13"/>
      <c r="T15" s="13"/>
      <c r="U15" s="13"/>
      <c r="V15" s="13"/>
      <c r="W15" s="13"/>
    </row>
    <row r="16" spans="2:23" s="9" customFormat="1" ht="12.75" customHeight="1">
      <c r="B16" s="44"/>
      <c r="C16" s="44"/>
      <c r="D16" s="6"/>
      <c r="E16" s="6"/>
      <c r="F16" s="6"/>
      <c r="G16" s="6"/>
      <c r="H16" s="6"/>
      <c r="I16" s="45"/>
      <c r="J16" s="6"/>
      <c r="K16" s="6"/>
      <c r="L16" s="6"/>
      <c r="M16" s="13">
        <f>IF(Q16=0,0,SUM(Q10:Q16))</f>
        <v>1</v>
      </c>
      <c r="N16" s="14">
        <v>8</v>
      </c>
      <c r="O16" s="15">
        <f t="shared" si="0"/>
        <v>100</v>
      </c>
      <c r="P16" s="16">
        <f t="shared" si="1"/>
        <v>100</v>
      </c>
      <c r="Q16" s="13">
        <f t="shared" si="2"/>
        <v>1</v>
      </c>
      <c r="R16" s="13"/>
      <c r="S16" s="13"/>
      <c r="T16" s="13"/>
      <c r="U16" s="13"/>
      <c r="V16" s="13"/>
      <c r="W16" s="13"/>
    </row>
    <row r="17" spans="2:23" s="6" customFormat="1">
      <c r="B17" s="11"/>
      <c r="C17" s="46" t="s">
        <v>22</v>
      </c>
      <c r="D17" s="46" t="s">
        <v>23</v>
      </c>
      <c r="E17" s="46" t="s">
        <v>24</v>
      </c>
      <c r="G17" s="47"/>
      <c r="H17" s="46" t="s">
        <v>22</v>
      </c>
      <c r="I17" s="13"/>
      <c r="J17" s="46" t="s">
        <v>23</v>
      </c>
      <c r="K17" s="46" t="s">
        <v>24</v>
      </c>
      <c r="M17" s="13">
        <f>IF(Q17=0,0,SUM(Q10:Q17))</f>
        <v>2</v>
      </c>
      <c r="N17" s="14">
        <v>5.6</v>
      </c>
      <c r="O17" s="15">
        <f t="shared" si="0"/>
        <v>100</v>
      </c>
      <c r="P17" s="16">
        <f t="shared" si="1"/>
        <v>100</v>
      </c>
      <c r="Q17" s="13">
        <f t="shared" si="2"/>
        <v>1</v>
      </c>
      <c r="R17" s="13"/>
      <c r="S17" s="13"/>
      <c r="T17" s="13"/>
      <c r="U17" s="13"/>
      <c r="V17" s="13"/>
      <c r="W17" s="13"/>
    </row>
    <row r="18" spans="2:23" s="6" customFormat="1">
      <c r="B18" s="103" t="s">
        <v>25</v>
      </c>
      <c r="C18" s="17"/>
      <c r="D18" s="72"/>
      <c r="E18" s="73" t="str">
        <f>IF(ISERROR(-D18),"",IF(D18&lt;0.1,"",(100-D18)))</f>
        <v/>
      </c>
      <c r="F18" s="46"/>
      <c r="G18" s="103" t="s">
        <v>26</v>
      </c>
      <c r="H18" s="17" t="s">
        <v>27</v>
      </c>
      <c r="I18" s="18"/>
      <c r="J18" s="72">
        <f>100-K18</f>
        <v>23</v>
      </c>
      <c r="K18" s="73">
        <v>77</v>
      </c>
      <c r="L18" s="11"/>
      <c r="M18" s="13">
        <f>IF(Q18=0,0,SUM(Q10:Q18))</f>
        <v>3</v>
      </c>
      <c r="N18" s="14">
        <v>4</v>
      </c>
      <c r="O18" s="15">
        <f t="shared" si="0"/>
        <v>92</v>
      </c>
      <c r="P18" s="16">
        <f t="shared" si="1"/>
        <v>92</v>
      </c>
      <c r="Q18" s="13">
        <f t="shared" si="2"/>
        <v>1</v>
      </c>
      <c r="R18" s="13"/>
      <c r="S18" s="13"/>
      <c r="T18" s="13"/>
      <c r="U18" s="13"/>
      <c r="V18" s="13"/>
      <c r="W18" s="13"/>
    </row>
    <row r="19" spans="2:23" s="11" customFormat="1" ht="14.1" customHeight="1">
      <c r="B19" s="104"/>
      <c r="C19" s="19" t="s">
        <v>28</v>
      </c>
      <c r="D19" s="74"/>
      <c r="E19" s="75" t="str">
        <f t="shared" ref="E19:E28" si="3">IF(ISERROR(-D19),"",IF(D19&lt;0.1,"",(100-D19)))</f>
        <v/>
      </c>
      <c r="F19" s="15"/>
      <c r="G19" s="104"/>
      <c r="H19" s="19" t="s">
        <v>29</v>
      </c>
      <c r="I19" s="48"/>
      <c r="J19" s="74"/>
      <c r="K19" s="75"/>
      <c r="L19" s="13"/>
      <c r="M19" s="13">
        <f>IF(Q19=0,0,SUM(Q10:Q19))</f>
        <v>0</v>
      </c>
      <c r="N19" s="14">
        <v>2.8</v>
      </c>
      <c r="O19" s="15" t="e">
        <f t="shared" si="0"/>
        <v>#N/A</v>
      </c>
      <c r="P19" s="16">
        <f t="shared" si="1"/>
        <v>0</v>
      </c>
      <c r="Q19" s="13">
        <f t="shared" si="2"/>
        <v>0</v>
      </c>
      <c r="R19" s="13"/>
      <c r="S19" s="13"/>
      <c r="T19" s="13"/>
      <c r="U19" s="13"/>
      <c r="V19" s="13"/>
      <c r="W19" s="13"/>
    </row>
    <row r="20" spans="2:23" s="13" customFormat="1" ht="14.1" customHeight="1">
      <c r="B20" s="104"/>
      <c r="C20" s="19" t="s">
        <v>30</v>
      </c>
      <c r="D20" s="74"/>
      <c r="E20" s="75" t="str">
        <f t="shared" si="3"/>
        <v/>
      </c>
      <c r="F20" s="15"/>
      <c r="G20" s="104"/>
      <c r="H20" s="19" t="s">
        <v>31</v>
      </c>
      <c r="I20" s="48"/>
      <c r="J20" s="74">
        <f>100-K20</f>
        <v>38</v>
      </c>
      <c r="K20" s="75">
        <v>62</v>
      </c>
      <c r="M20" s="13">
        <f>IF(Q20=0,0,SUM(Q10:Q20))</f>
        <v>4</v>
      </c>
      <c r="N20" s="14">
        <v>2</v>
      </c>
      <c r="O20" s="15">
        <f t="shared" ref="O20:O30" si="4">IF(K18="",#N/A,K18)</f>
        <v>77</v>
      </c>
      <c r="P20" s="16">
        <f t="shared" ref="P20:P30" si="5">IF(K18="",0,K18)</f>
        <v>77</v>
      </c>
      <c r="Q20" s="13">
        <f t="shared" si="2"/>
        <v>1</v>
      </c>
    </row>
    <row r="21" spans="2:23" s="13" customFormat="1" ht="14.1" customHeight="1">
      <c r="B21" s="104"/>
      <c r="C21" s="19" t="s">
        <v>32</v>
      </c>
      <c r="D21" s="74"/>
      <c r="E21" s="75" t="str">
        <f t="shared" si="3"/>
        <v/>
      </c>
      <c r="F21" s="15"/>
      <c r="G21" s="104"/>
      <c r="H21" s="19" t="s">
        <v>33</v>
      </c>
      <c r="I21" s="48"/>
      <c r="J21" s="74"/>
      <c r="K21" s="75"/>
      <c r="M21" s="13">
        <f>IF(Q21=0,0,SUM(Q10:Q21))</f>
        <v>0</v>
      </c>
      <c r="N21" s="14">
        <v>1.4</v>
      </c>
      <c r="O21" s="15" t="e">
        <f t="shared" si="4"/>
        <v>#N/A</v>
      </c>
      <c r="P21" s="16">
        <f t="shared" si="5"/>
        <v>0</v>
      </c>
      <c r="Q21" s="13">
        <f t="shared" si="2"/>
        <v>0</v>
      </c>
    </row>
    <row r="22" spans="2:23" s="13" customFormat="1" ht="14.1" customHeight="1">
      <c r="B22" s="104"/>
      <c r="C22" s="19" t="s">
        <v>34</v>
      </c>
      <c r="D22" s="74"/>
      <c r="E22" s="75" t="str">
        <f t="shared" si="3"/>
        <v/>
      </c>
      <c r="F22" s="15"/>
      <c r="G22" s="104"/>
      <c r="H22" s="19" t="s">
        <v>35</v>
      </c>
      <c r="I22" s="48"/>
      <c r="J22" s="74">
        <f>100-K22</f>
        <v>68</v>
      </c>
      <c r="K22" s="75">
        <v>32</v>
      </c>
      <c r="M22" s="13">
        <f>IF(Q22=0,0,SUM(Q10:Q22))</f>
        <v>5</v>
      </c>
      <c r="N22" s="14">
        <v>1</v>
      </c>
      <c r="O22" s="15">
        <f t="shared" si="4"/>
        <v>62</v>
      </c>
      <c r="P22" s="16">
        <f t="shared" si="5"/>
        <v>62</v>
      </c>
      <c r="Q22" s="13">
        <f t="shared" si="2"/>
        <v>1</v>
      </c>
    </row>
    <row r="23" spans="2:23" s="13" customFormat="1" ht="14.1" customHeight="1">
      <c r="B23" s="104"/>
      <c r="C23" s="19" t="s">
        <v>36</v>
      </c>
      <c r="D23" s="74"/>
      <c r="E23" s="75"/>
      <c r="F23" s="15"/>
      <c r="G23" s="104"/>
      <c r="H23" s="19" t="s">
        <v>37</v>
      </c>
      <c r="I23" s="48"/>
      <c r="J23" s="74"/>
      <c r="K23" s="75"/>
      <c r="M23" s="13">
        <f>IF(Q23=0,0,SUM(Q10:Q23))</f>
        <v>0</v>
      </c>
      <c r="N23" s="14">
        <v>0.71</v>
      </c>
      <c r="O23" s="15" t="e">
        <f t="shared" si="4"/>
        <v>#N/A</v>
      </c>
      <c r="P23" s="16">
        <f t="shared" si="5"/>
        <v>0</v>
      </c>
      <c r="Q23" s="13">
        <f t="shared" si="2"/>
        <v>0</v>
      </c>
      <c r="R23" s="20"/>
      <c r="S23" s="20"/>
      <c r="T23" s="20"/>
      <c r="U23" s="20"/>
      <c r="V23" s="20"/>
      <c r="W23" s="20"/>
    </row>
    <row r="24" spans="2:23" s="13" customFormat="1" ht="14.1" customHeight="1">
      <c r="B24" s="104"/>
      <c r="C24" s="19" t="s">
        <v>38</v>
      </c>
      <c r="D24" s="74"/>
      <c r="E24" s="75" t="str">
        <f t="shared" si="3"/>
        <v/>
      </c>
      <c r="F24" s="15"/>
      <c r="G24" s="104"/>
      <c r="H24" s="19" t="s">
        <v>39</v>
      </c>
      <c r="I24" s="48"/>
      <c r="J24" s="74">
        <f>100-K24</f>
        <v>92</v>
      </c>
      <c r="K24" s="75">
        <v>8</v>
      </c>
      <c r="M24" s="13">
        <f>IF(Q24=0,0,SUM(Q10:Q24))</f>
        <v>6</v>
      </c>
      <c r="N24" s="14">
        <v>0.5</v>
      </c>
      <c r="O24" s="15">
        <f t="shared" si="4"/>
        <v>32</v>
      </c>
      <c r="P24" s="16">
        <f t="shared" si="5"/>
        <v>32</v>
      </c>
      <c r="Q24" s="13">
        <f t="shared" si="2"/>
        <v>1</v>
      </c>
      <c r="R24" s="20"/>
      <c r="S24" s="20"/>
      <c r="T24" s="20"/>
      <c r="U24" s="20"/>
      <c r="V24" s="20"/>
      <c r="W24" s="20"/>
    </row>
    <row r="25" spans="2:23" s="13" customFormat="1" ht="14.1" customHeight="1">
      <c r="B25" s="104"/>
      <c r="C25" s="19" t="s">
        <v>40</v>
      </c>
      <c r="D25" s="74">
        <f>100-E25</f>
        <v>0</v>
      </c>
      <c r="E25" s="75">
        <v>100</v>
      </c>
      <c r="F25" s="15"/>
      <c r="G25" s="104"/>
      <c r="H25" s="19" t="s">
        <v>41</v>
      </c>
      <c r="I25" s="48"/>
      <c r="J25" s="74"/>
      <c r="K25" s="75"/>
      <c r="M25" s="13">
        <f>IF(Q25=0,0,SUM(Q10:Q25))</f>
        <v>0</v>
      </c>
      <c r="N25" s="14">
        <v>0.35499999999999998</v>
      </c>
      <c r="O25" s="15" t="e">
        <f t="shared" si="4"/>
        <v>#N/A</v>
      </c>
      <c r="P25" s="16">
        <f t="shared" si="5"/>
        <v>0</v>
      </c>
      <c r="Q25" s="13">
        <f t="shared" si="2"/>
        <v>0</v>
      </c>
      <c r="R25" s="20"/>
      <c r="S25" s="20"/>
      <c r="T25" s="20"/>
      <c r="U25" s="20"/>
      <c r="V25" s="20"/>
      <c r="W25" s="20"/>
    </row>
    <row r="26" spans="2:23" s="13" customFormat="1" ht="14.1" customHeight="1">
      <c r="B26" s="104"/>
      <c r="C26" s="19" t="s">
        <v>42</v>
      </c>
      <c r="D26" s="74">
        <f>100-E26</f>
        <v>0</v>
      </c>
      <c r="E26" s="75">
        <v>100</v>
      </c>
      <c r="F26" s="15"/>
      <c r="G26" s="104"/>
      <c r="H26" s="19" t="s">
        <v>43</v>
      </c>
      <c r="I26" s="48"/>
      <c r="J26" s="74">
        <f>100-K26</f>
        <v>98</v>
      </c>
      <c r="K26" s="75">
        <v>2</v>
      </c>
      <c r="M26" s="13">
        <f>IF(Q26=0,0,SUM(Q10:Q26))</f>
        <v>7</v>
      </c>
      <c r="N26" s="14">
        <v>0.25</v>
      </c>
      <c r="O26" s="15">
        <f t="shared" si="4"/>
        <v>8</v>
      </c>
      <c r="P26" s="16">
        <f t="shared" si="5"/>
        <v>8</v>
      </c>
      <c r="Q26" s="13">
        <f t="shared" si="2"/>
        <v>1</v>
      </c>
      <c r="R26" s="20"/>
      <c r="S26" s="20"/>
      <c r="T26" s="20"/>
      <c r="U26" s="20"/>
      <c r="V26" s="20"/>
      <c r="W26" s="20"/>
    </row>
    <row r="27" spans="2:23" s="13" customFormat="1" ht="14.1" customHeight="1">
      <c r="B27" s="104"/>
      <c r="C27" s="19" t="s">
        <v>44</v>
      </c>
      <c r="D27" s="74">
        <f>100-E27</f>
        <v>8</v>
      </c>
      <c r="E27" s="75">
        <v>92</v>
      </c>
      <c r="F27" s="49"/>
      <c r="G27" s="104"/>
      <c r="H27" s="19" t="s">
        <v>45</v>
      </c>
      <c r="I27" s="48"/>
      <c r="J27" s="74"/>
      <c r="K27" s="75"/>
      <c r="M27" s="13">
        <f>IF(Q27=0,0,SUM(Q10:Q27))</f>
        <v>0</v>
      </c>
      <c r="N27" s="14">
        <v>0.18</v>
      </c>
      <c r="O27" s="15" t="e">
        <f t="shared" si="4"/>
        <v>#N/A</v>
      </c>
      <c r="P27" s="16">
        <f t="shared" si="5"/>
        <v>0</v>
      </c>
      <c r="Q27" s="13">
        <f t="shared" si="2"/>
        <v>0</v>
      </c>
      <c r="R27" s="20"/>
      <c r="S27" s="20"/>
      <c r="T27" s="20"/>
      <c r="U27" s="20"/>
      <c r="V27" s="20"/>
      <c r="W27" s="20"/>
    </row>
    <row r="28" spans="2:23" s="13" customFormat="1" ht="14.1" customHeight="1">
      <c r="B28" s="105"/>
      <c r="C28" s="21" t="s">
        <v>46</v>
      </c>
      <c r="D28" s="76"/>
      <c r="E28" s="77" t="str">
        <f t="shared" si="3"/>
        <v/>
      </c>
      <c r="F28" s="15"/>
      <c r="G28" s="105"/>
      <c r="H28" s="21" t="s">
        <v>47</v>
      </c>
      <c r="I28" s="22"/>
      <c r="J28" s="76">
        <f>100-K28</f>
        <v>99.8</v>
      </c>
      <c r="K28" s="77">
        <v>0.2</v>
      </c>
      <c r="M28" s="13">
        <f>IF(Q28=0,0,SUM(Q10:Q28))</f>
        <v>8</v>
      </c>
      <c r="N28" s="14">
        <v>0.125</v>
      </c>
      <c r="O28" s="15">
        <f t="shared" si="4"/>
        <v>2</v>
      </c>
      <c r="P28" s="16">
        <f t="shared" si="5"/>
        <v>2</v>
      </c>
      <c r="Q28" s="13">
        <f t="shared" si="2"/>
        <v>1</v>
      </c>
      <c r="R28" s="20"/>
      <c r="S28" s="20"/>
      <c r="T28" s="20"/>
      <c r="U28" s="20"/>
      <c r="V28" s="20"/>
      <c r="W28" s="20"/>
    </row>
    <row r="29" spans="2:23" s="13" customFormat="1" ht="14.1" customHeight="1">
      <c r="F29" s="15"/>
      <c r="M29" s="13">
        <f>IF(Q29=0,0,SUM(Q10:Q29))</f>
        <v>0</v>
      </c>
      <c r="N29" s="14">
        <v>0.09</v>
      </c>
      <c r="O29" s="15" t="e">
        <f t="shared" si="4"/>
        <v>#N/A</v>
      </c>
      <c r="P29" s="16">
        <f t="shared" si="5"/>
        <v>0</v>
      </c>
      <c r="Q29" s="13">
        <f t="shared" si="2"/>
        <v>0</v>
      </c>
      <c r="R29" s="20"/>
      <c r="S29" s="20"/>
      <c r="T29" s="20"/>
      <c r="U29" s="20"/>
      <c r="V29" s="20"/>
      <c r="W29" s="20"/>
    </row>
    <row r="30" spans="2:23" s="13" customFormat="1" ht="14.1" customHeight="1">
      <c r="B30" s="64"/>
      <c r="K30" s="15"/>
      <c r="M30" s="13">
        <f>IF(Q30=0,0,SUM(Q10:Q30))</f>
        <v>9</v>
      </c>
      <c r="N30" s="98">
        <v>6.3E-2</v>
      </c>
      <c r="O30" s="15">
        <f t="shared" si="4"/>
        <v>0.2</v>
      </c>
      <c r="P30" s="16">
        <f t="shared" si="5"/>
        <v>0.2</v>
      </c>
      <c r="Q30" s="13">
        <f t="shared" si="2"/>
        <v>1</v>
      </c>
      <c r="R30" s="23"/>
      <c r="S30" s="23"/>
      <c r="T30" s="23"/>
      <c r="U30" s="23"/>
      <c r="V30" s="23"/>
      <c r="W30" s="23"/>
    </row>
    <row r="31" spans="2:23" s="13" customFormat="1" ht="14.1" customHeight="1">
      <c r="M31" s="13">
        <f>MAX(M10:M30)</f>
        <v>9</v>
      </c>
    </row>
    <row r="32" spans="2:23" s="13" customFormat="1" ht="14.1" customHeight="1"/>
    <row r="33" spans="2:21" s="13" customFormat="1" ht="14.1" customHeight="1">
      <c r="B33" s="20"/>
      <c r="C33" s="20"/>
      <c r="D33" s="20"/>
      <c r="E33" s="20"/>
      <c r="F33" s="20"/>
      <c r="L33" s="20"/>
    </row>
    <row r="34" spans="2:21" s="20" customFormat="1" ht="14.1" customHeight="1">
      <c r="G34" s="13"/>
      <c r="H34" s="13"/>
      <c r="I34" s="13"/>
      <c r="J34" s="13"/>
      <c r="K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2:21" s="20" customFormat="1" ht="14.1" customHeight="1">
      <c r="G35" s="13"/>
      <c r="H35" s="13"/>
      <c r="I35" s="13"/>
      <c r="J35" s="13"/>
      <c r="K35" s="13"/>
      <c r="M35" s="11"/>
      <c r="N35" s="98"/>
      <c r="O35" s="98"/>
      <c r="P35" s="11"/>
      <c r="Q35" s="11" t="s">
        <v>48</v>
      </c>
      <c r="R35" s="13"/>
      <c r="S35" s="13" t="s">
        <v>49</v>
      </c>
      <c r="T35" s="13"/>
      <c r="U35" s="13" t="s">
        <v>50</v>
      </c>
    </row>
    <row r="36" spans="2:21" s="20" customFormat="1" ht="14.1" customHeight="1">
      <c r="G36" s="13"/>
      <c r="H36" s="13"/>
      <c r="I36" s="13"/>
      <c r="J36" s="13"/>
      <c r="K36" s="13"/>
      <c r="M36" s="11">
        <v>1</v>
      </c>
      <c r="N36" s="98">
        <f t="shared" ref="N36:N65" si="6">IF(M36&gt;$M$31,"",VLOOKUP(M36,$M$10:$O$30,2,FALSE))</f>
        <v>8</v>
      </c>
      <c r="O36" s="98">
        <f>IF(M36&gt;$M$31,0,VLOOKUP(M36,$M$10:$O$30,3,FALSE))</f>
        <v>100</v>
      </c>
      <c r="P36" s="11">
        <f t="shared" ref="P36:P60" si="7">IF(AND(O36&gt;=50,O37&lt;50),1,0)</f>
        <v>0</v>
      </c>
      <c r="Q36" s="11" t="str">
        <f>IF(P36=1,10^(LOG(N36)-(O36-50)*(LOG(N36)-LOG(N37))/(O36-O37)),"")</f>
        <v/>
      </c>
      <c r="R36" s="13">
        <f>IF(AND(O36&gt;=60,O37&lt;60),1,0)</f>
        <v>0</v>
      </c>
      <c r="S36" s="13" t="str">
        <f>IF(R36=1,10^(LOG(N36)-(O36-60)*(LOG(N36)-LOG(N37))/(O36-O37)),"")</f>
        <v/>
      </c>
      <c r="T36" s="13">
        <f>IF(AND(O36&gt;=10,O37&lt;10),1,0)</f>
        <v>0</v>
      </c>
      <c r="U36" s="13" t="str">
        <f t="shared" ref="U36:U65" si="8">IF(T36=1,10^(LOG(N36)-(O36-10)*(LOG(N36)-LOG(N37))/(O36-O37)),"")</f>
        <v/>
      </c>
    </row>
    <row r="37" spans="2:21" s="20" customFormat="1" ht="14.1" customHeight="1">
      <c r="G37" s="13"/>
      <c r="H37" s="13"/>
      <c r="I37" s="13"/>
      <c r="J37" s="13"/>
      <c r="K37" s="13"/>
      <c r="M37" s="11">
        <v>2</v>
      </c>
      <c r="N37" s="98">
        <f t="shared" si="6"/>
        <v>5.6</v>
      </c>
      <c r="O37" s="98">
        <f t="shared" ref="O37:O65" si="9">IF(M37&gt;$M$31,0,VLOOKUP(M37,$M$10:$O$30,3,FALSE))</f>
        <v>100</v>
      </c>
      <c r="P37" s="11">
        <f t="shared" si="7"/>
        <v>0</v>
      </c>
      <c r="Q37" s="11" t="str">
        <f>IF(P37=1,10^(LOG(N37)-(O37-50)*(LOG(N37)-LOG(N38))/(O37-O38)),"")</f>
        <v/>
      </c>
      <c r="R37" s="13">
        <f t="shared" ref="R37:R65" si="10">IF(AND(O37&gt;=60,O38&lt;60),1,0)</f>
        <v>0</v>
      </c>
      <c r="S37" s="13" t="str">
        <f>IF(R37=1,10^(LOG(N37)-(O37-60)*(LOG(N37)-LOG(N38))/(O37-O38)),"")</f>
        <v/>
      </c>
      <c r="T37" s="13">
        <f t="shared" ref="T37:T65" si="11">IF(AND(O37&gt;=10,O38&lt;10),1,0)</f>
        <v>0</v>
      </c>
      <c r="U37" s="13" t="str">
        <f t="shared" si="8"/>
        <v/>
      </c>
    </row>
    <row r="38" spans="2:21" s="20" customFormat="1" ht="14.1" customHeight="1">
      <c r="G38" s="13"/>
      <c r="H38" s="13"/>
      <c r="I38" s="13"/>
      <c r="J38" s="14"/>
      <c r="K38" s="13"/>
      <c r="M38" s="11">
        <v>3</v>
      </c>
      <c r="N38" s="98">
        <f t="shared" si="6"/>
        <v>4</v>
      </c>
      <c r="O38" s="98">
        <f t="shared" si="9"/>
        <v>92</v>
      </c>
      <c r="P38" s="11">
        <f t="shared" si="7"/>
        <v>0</v>
      </c>
      <c r="Q38" s="24" t="str">
        <f>IF(P38=1,10^(LOG(N38)-(O38-50)*(LOG(N38)-LOG(N39))/(O38-O39)),"")</f>
        <v/>
      </c>
      <c r="R38" s="13">
        <f t="shared" si="10"/>
        <v>0</v>
      </c>
      <c r="S38" s="25" t="str">
        <f>IF(R38=1,10^(LOG(N38)-(O38-60)*(LOG(N38)-LOG(N39))/(O38-O39)),"")</f>
        <v/>
      </c>
      <c r="T38" s="13">
        <f t="shared" si="11"/>
        <v>0</v>
      </c>
      <c r="U38" s="13" t="str">
        <f t="shared" si="8"/>
        <v/>
      </c>
    </row>
    <row r="39" spans="2:21" s="20" customFormat="1" ht="15" customHeight="1">
      <c r="G39" s="13"/>
      <c r="H39" s="13"/>
      <c r="I39" s="13"/>
      <c r="J39" s="13"/>
      <c r="K39" s="13"/>
      <c r="M39" s="11">
        <v>4</v>
      </c>
      <c r="N39" s="98">
        <f t="shared" si="6"/>
        <v>2</v>
      </c>
      <c r="O39" s="98">
        <f t="shared" si="9"/>
        <v>77</v>
      </c>
      <c r="P39" s="11">
        <f t="shared" si="7"/>
        <v>0</v>
      </c>
      <c r="Q39" s="11" t="str">
        <f>IF(P39=1,10^(LOG(N39)-(O39-50)*(LOG(N39)-LOG(N40))/(O39-O40)),"")</f>
        <v/>
      </c>
      <c r="R39" s="13">
        <f t="shared" si="10"/>
        <v>0</v>
      </c>
      <c r="S39" s="13" t="str">
        <f>IF(R39=1,10^(LOG(N39)-(O39-60)*(LOG(N39)-LOG(N40))/(O39-O40)),"")</f>
        <v/>
      </c>
      <c r="T39" s="13">
        <f t="shared" si="11"/>
        <v>0</v>
      </c>
      <c r="U39" s="13" t="str">
        <f t="shared" si="8"/>
        <v/>
      </c>
    </row>
    <row r="40" spans="2:21" s="20" customFormat="1" ht="15" customHeight="1">
      <c r="B40" s="23"/>
      <c r="C40" s="50"/>
      <c r="D40" s="51"/>
      <c r="E40" s="11"/>
      <c r="F40" s="11"/>
      <c r="G40" s="11"/>
      <c r="H40" s="11"/>
      <c r="I40" s="11"/>
      <c r="J40" s="11"/>
      <c r="K40" s="11"/>
      <c r="L40" s="23"/>
      <c r="M40" s="11">
        <v>5</v>
      </c>
      <c r="N40" s="98">
        <f t="shared" si="6"/>
        <v>1</v>
      </c>
      <c r="O40" s="98">
        <f t="shared" si="9"/>
        <v>62</v>
      </c>
      <c r="P40" s="11">
        <f t="shared" si="7"/>
        <v>1</v>
      </c>
      <c r="Q40" s="11">
        <f>IF(P40=1,10^(LOG(N40)-(O40-50)*(LOG(N40)-LOG(N41))/(O40-O41)),"")</f>
        <v>0.75785828325519911</v>
      </c>
      <c r="R40" s="13">
        <f t="shared" si="10"/>
        <v>1</v>
      </c>
      <c r="S40" s="13">
        <f>IF(R40=1,10^(LOG(N40)-(O40-60)*(LOG(N40)-LOG(N41))/(O40-O41)),"")</f>
        <v>0.9548416039104165</v>
      </c>
      <c r="T40" s="13">
        <f t="shared" si="11"/>
        <v>0</v>
      </c>
      <c r="U40" s="25" t="str">
        <f t="shared" si="8"/>
        <v/>
      </c>
    </row>
    <row r="41" spans="2:21" s="23" customFormat="1" ht="15" customHeight="1">
      <c r="G41" s="6"/>
      <c r="H41" s="52"/>
      <c r="I41" s="52"/>
      <c r="J41" s="52"/>
      <c r="K41" s="52"/>
      <c r="L41" s="52"/>
      <c r="M41" s="11">
        <v>6</v>
      </c>
      <c r="N41" s="98">
        <f t="shared" si="6"/>
        <v>0.5</v>
      </c>
      <c r="O41" s="98">
        <f t="shared" si="9"/>
        <v>32</v>
      </c>
      <c r="P41" s="11">
        <f t="shared" si="7"/>
        <v>0</v>
      </c>
      <c r="Q41" s="11" t="str">
        <f t="shared" ref="Q41:Q65" si="12">IF(P41=1,10^(LOG(N41)-(O41-50)*(LOG(N41)-LOG(N42))/(O41-O42)),"")</f>
        <v/>
      </c>
      <c r="R41" s="13">
        <f t="shared" si="10"/>
        <v>0</v>
      </c>
      <c r="S41" s="13" t="str">
        <f t="shared" ref="S41:S65" si="13">IF(R41=1,10^(LOG(N41)-(O41-60)*(LOG(N41)-LOG(N42))/(O41-O42)),"")</f>
        <v/>
      </c>
      <c r="T41" s="13">
        <f t="shared" si="11"/>
        <v>1</v>
      </c>
      <c r="U41" s="13">
        <f t="shared" si="8"/>
        <v>0.26486577358982377</v>
      </c>
    </row>
    <row r="42" spans="2:21" s="23" customFormat="1" ht="16.5" customHeight="1">
      <c r="G42" s="6"/>
      <c r="H42" s="52"/>
      <c r="I42" s="52"/>
      <c r="J42" s="52"/>
      <c r="K42" s="52"/>
      <c r="L42" s="52"/>
      <c r="M42" s="11">
        <v>7</v>
      </c>
      <c r="N42" s="98">
        <f t="shared" si="6"/>
        <v>0.25</v>
      </c>
      <c r="O42" s="98">
        <f t="shared" si="9"/>
        <v>8</v>
      </c>
      <c r="P42" s="11">
        <f t="shared" si="7"/>
        <v>0</v>
      </c>
      <c r="Q42" s="11" t="str">
        <f t="shared" si="12"/>
        <v/>
      </c>
      <c r="R42" s="13">
        <f t="shared" si="10"/>
        <v>0</v>
      </c>
      <c r="S42" s="13" t="str">
        <f t="shared" si="13"/>
        <v/>
      </c>
      <c r="T42" s="13">
        <f t="shared" si="11"/>
        <v>0</v>
      </c>
      <c r="U42" s="13" t="str">
        <f t="shared" si="8"/>
        <v/>
      </c>
    </row>
    <row r="43" spans="2:21" s="23" customFormat="1" ht="15" customHeight="1">
      <c r="G43" s="6"/>
      <c r="H43" s="52"/>
      <c r="I43" s="52"/>
      <c r="J43" s="52"/>
      <c r="K43" s="52"/>
      <c r="L43" s="52"/>
      <c r="M43" s="11">
        <v>8</v>
      </c>
      <c r="N43" s="98">
        <f t="shared" si="6"/>
        <v>0.125</v>
      </c>
      <c r="O43" s="98">
        <f t="shared" si="9"/>
        <v>2</v>
      </c>
      <c r="P43" s="11">
        <f t="shared" si="7"/>
        <v>0</v>
      </c>
      <c r="Q43" s="11" t="str">
        <f t="shared" si="12"/>
        <v/>
      </c>
      <c r="R43" s="13">
        <f t="shared" si="10"/>
        <v>0</v>
      </c>
      <c r="S43" s="13" t="str">
        <f t="shared" si="13"/>
        <v/>
      </c>
      <c r="T43" s="13">
        <f t="shared" si="11"/>
        <v>0</v>
      </c>
      <c r="U43" s="13" t="str">
        <f t="shared" si="8"/>
        <v/>
      </c>
    </row>
    <row r="44" spans="2:21" s="23" customFormat="1" ht="15" customHeight="1">
      <c r="K44" s="52"/>
      <c r="L44" s="52"/>
      <c r="M44" s="11">
        <v>9</v>
      </c>
      <c r="N44" s="98">
        <f t="shared" si="6"/>
        <v>6.3E-2</v>
      </c>
      <c r="O44" s="98">
        <f t="shared" si="9"/>
        <v>0.2</v>
      </c>
      <c r="P44" s="11">
        <f t="shared" si="7"/>
        <v>0</v>
      </c>
      <c r="Q44" s="11" t="str">
        <f t="shared" si="12"/>
        <v/>
      </c>
      <c r="R44" s="13">
        <f t="shared" si="10"/>
        <v>0</v>
      </c>
      <c r="S44" s="13" t="str">
        <f t="shared" si="13"/>
        <v/>
      </c>
      <c r="T44" s="13">
        <f t="shared" si="11"/>
        <v>0</v>
      </c>
      <c r="U44" s="13" t="str">
        <f t="shared" si="8"/>
        <v/>
      </c>
    </row>
    <row r="45" spans="2:21" s="23" customFormat="1" ht="15" customHeight="1">
      <c r="M45" s="11">
        <v>10</v>
      </c>
      <c r="N45" s="98" t="str">
        <f t="shared" si="6"/>
        <v/>
      </c>
      <c r="O45" s="98">
        <f t="shared" si="9"/>
        <v>0</v>
      </c>
      <c r="P45" s="11">
        <f t="shared" si="7"/>
        <v>0</v>
      </c>
      <c r="Q45" s="11" t="str">
        <f t="shared" si="12"/>
        <v/>
      </c>
      <c r="R45" s="13">
        <f t="shared" si="10"/>
        <v>0</v>
      </c>
      <c r="S45" s="13" t="str">
        <f t="shared" si="13"/>
        <v/>
      </c>
      <c r="T45" s="13">
        <f t="shared" si="11"/>
        <v>0</v>
      </c>
      <c r="U45" s="13" t="str">
        <f t="shared" si="8"/>
        <v/>
      </c>
    </row>
    <row r="46" spans="2:21" s="23" customFormat="1" ht="15" customHeight="1">
      <c r="M46" s="11">
        <v>11</v>
      </c>
      <c r="N46" s="98" t="str">
        <f t="shared" si="6"/>
        <v/>
      </c>
      <c r="O46" s="98">
        <f t="shared" si="9"/>
        <v>0</v>
      </c>
      <c r="P46" s="11">
        <f t="shared" si="7"/>
        <v>0</v>
      </c>
      <c r="Q46" s="11" t="str">
        <f t="shared" si="12"/>
        <v/>
      </c>
      <c r="R46" s="13">
        <f t="shared" si="10"/>
        <v>0</v>
      </c>
      <c r="S46" s="13" t="str">
        <f t="shared" si="13"/>
        <v/>
      </c>
      <c r="T46" s="13">
        <f t="shared" si="11"/>
        <v>0</v>
      </c>
      <c r="U46" s="13" t="str">
        <f t="shared" si="8"/>
        <v/>
      </c>
    </row>
    <row r="47" spans="2:21" s="23" customFormat="1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11">
        <v>12</v>
      </c>
      <c r="N47" s="98" t="str">
        <f t="shared" si="6"/>
        <v/>
      </c>
      <c r="O47" s="98">
        <f t="shared" si="9"/>
        <v>0</v>
      </c>
      <c r="P47" s="11">
        <f t="shared" si="7"/>
        <v>0</v>
      </c>
      <c r="Q47" s="11" t="str">
        <f t="shared" si="12"/>
        <v/>
      </c>
      <c r="R47" s="13">
        <f t="shared" si="10"/>
        <v>0</v>
      </c>
      <c r="S47" s="13" t="str">
        <f t="shared" si="13"/>
        <v/>
      </c>
      <c r="T47" s="13">
        <f t="shared" si="11"/>
        <v>0</v>
      </c>
      <c r="U47" s="13" t="str">
        <f t="shared" si="8"/>
        <v/>
      </c>
    </row>
    <row r="48" spans="2:21" s="6" customFormat="1">
      <c r="M48" s="11">
        <v>13</v>
      </c>
      <c r="N48" s="98" t="str">
        <f t="shared" si="6"/>
        <v/>
      </c>
      <c r="O48" s="98">
        <f t="shared" si="9"/>
        <v>0</v>
      </c>
      <c r="P48" s="11">
        <f t="shared" si="7"/>
        <v>0</v>
      </c>
      <c r="Q48" s="11" t="str">
        <f t="shared" si="12"/>
        <v/>
      </c>
      <c r="R48" s="13">
        <f t="shared" si="10"/>
        <v>0</v>
      </c>
      <c r="S48" s="13" t="str">
        <f t="shared" si="13"/>
        <v/>
      </c>
      <c r="T48" s="13">
        <f t="shared" si="11"/>
        <v>0</v>
      </c>
      <c r="U48" s="13" t="str">
        <f t="shared" si="8"/>
        <v/>
      </c>
    </row>
    <row r="49" spans="2:21" s="6" customFormat="1">
      <c r="C49" s="60" t="s">
        <v>51</v>
      </c>
      <c r="H49" s="98" t="s">
        <v>52</v>
      </c>
      <c r="I49" s="53"/>
      <c r="J49" s="98" t="s">
        <v>53</v>
      </c>
      <c r="K49" s="54"/>
      <c r="M49" s="11">
        <v>14</v>
      </c>
      <c r="N49" s="98" t="str">
        <f t="shared" si="6"/>
        <v/>
      </c>
      <c r="O49" s="98">
        <f t="shared" si="9"/>
        <v>0</v>
      </c>
      <c r="P49" s="11">
        <f t="shared" si="7"/>
        <v>0</v>
      </c>
      <c r="Q49" s="11" t="str">
        <f t="shared" si="12"/>
        <v/>
      </c>
      <c r="R49" s="13">
        <f t="shared" si="10"/>
        <v>0</v>
      </c>
      <c r="S49" s="13" t="str">
        <f t="shared" si="13"/>
        <v/>
      </c>
      <c r="T49" s="13">
        <f t="shared" si="11"/>
        <v>0</v>
      </c>
      <c r="U49" s="13" t="str">
        <f t="shared" si="8"/>
        <v/>
      </c>
    </row>
    <row r="50" spans="2:21" s="11" customFormat="1" ht="12.75" customHeight="1">
      <c r="B50" s="6"/>
      <c r="E50" s="55"/>
      <c r="F50" s="59" t="s">
        <v>54</v>
      </c>
      <c r="H50" s="63">
        <f>K28</f>
        <v>0.2</v>
      </c>
      <c r="I50" s="6"/>
      <c r="J50" s="98" t="s">
        <v>55</v>
      </c>
      <c r="K50" s="6"/>
      <c r="L50" s="6"/>
      <c r="M50" s="11">
        <v>15</v>
      </c>
      <c r="N50" s="98" t="str">
        <f t="shared" si="6"/>
        <v/>
      </c>
      <c r="O50" s="98">
        <f t="shared" si="9"/>
        <v>0</v>
      </c>
      <c r="P50" s="11">
        <f t="shared" si="7"/>
        <v>0</v>
      </c>
      <c r="Q50" s="11" t="str">
        <f t="shared" si="12"/>
        <v/>
      </c>
      <c r="R50" s="13">
        <f t="shared" si="10"/>
        <v>0</v>
      </c>
      <c r="S50" s="13" t="str">
        <f t="shared" si="13"/>
        <v/>
      </c>
      <c r="T50" s="13">
        <f t="shared" si="11"/>
        <v>0</v>
      </c>
      <c r="U50" s="13" t="str">
        <f t="shared" si="8"/>
        <v/>
      </c>
    </row>
    <row r="51" spans="2:21" s="6" customFormat="1">
      <c r="B51" s="11"/>
      <c r="C51" s="11"/>
      <c r="E51" s="55"/>
      <c r="F51" s="11"/>
      <c r="G51" s="11"/>
      <c r="H51" s="56"/>
      <c r="I51" s="11"/>
      <c r="J51" s="57"/>
      <c r="K51" s="11"/>
      <c r="L51" s="11"/>
      <c r="M51" s="11">
        <v>16</v>
      </c>
      <c r="N51" s="98" t="str">
        <f t="shared" si="6"/>
        <v/>
      </c>
      <c r="O51" s="98">
        <f t="shared" si="9"/>
        <v>0</v>
      </c>
      <c r="P51" s="11">
        <f>IF(AND(O51&gt;=50,O58&lt;50),1,0)</f>
        <v>0</v>
      </c>
      <c r="Q51" s="11" t="str">
        <f>IF(P51=1,10^(LOG(N51)-(O51-50)*(LOG(N51)-LOG(N58))/(O51-O58)),"")</f>
        <v/>
      </c>
      <c r="R51" s="13">
        <f>IF(AND(O51&gt;=60,O58&lt;60),1,0)</f>
        <v>0</v>
      </c>
      <c r="S51" s="13" t="str">
        <f>IF(R51=1,10^(LOG(N51)-(O51-60)*(LOG(N51)-LOG(N58))/(O51-O58)),"")</f>
        <v/>
      </c>
      <c r="T51" s="13">
        <f>IF(AND(O51&gt;=10,O58&lt;10),1,0)</f>
        <v>0</v>
      </c>
      <c r="U51" s="13" t="str">
        <f>IF(T51=1,10^(LOG(N51)-(O51-10)*(LOG(N51)-LOG(N58))/(O51-O58)),"")</f>
        <v/>
      </c>
    </row>
    <row r="52" spans="2:21" s="6" customFormat="1">
      <c r="B52" s="11"/>
      <c r="C52" s="60" t="s">
        <v>56</v>
      </c>
      <c r="D52" s="11"/>
      <c r="E52" s="11"/>
      <c r="F52" s="11"/>
      <c r="G52" s="11"/>
      <c r="H52" s="98" t="s">
        <v>52</v>
      </c>
      <c r="J52" s="98" t="s">
        <v>53</v>
      </c>
      <c r="K52" s="11"/>
      <c r="L52" s="11"/>
      <c r="M52" s="11"/>
      <c r="N52" s="98"/>
      <c r="O52" s="98"/>
      <c r="P52" s="11"/>
      <c r="Q52" s="11"/>
      <c r="R52" s="13"/>
      <c r="S52" s="13"/>
      <c r="T52" s="13"/>
      <c r="U52" s="13"/>
    </row>
    <row r="53" spans="2:21" s="6" customFormat="1">
      <c r="B53" s="11"/>
      <c r="C53" s="88" t="s">
        <v>57</v>
      </c>
      <c r="D53" s="11" t="s">
        <v>58</v>
      </c>
      <c r="E53" s="11" t="s">
        <v>59</v>
      </c>
      <c r="F53" s="11"/>
      <c r="G53" s="11"/>
      <c r="H53" s="55">
        <f>K24-K28</f>
        <v>7.8</v>
      </c>
      <c r="J53" s="98" t="s">
        <v>55</v>
      </c>
      <c r="K53" s="11"/>
      <c r="L53" s="11"/>
      <c r="M53" s="11"/>
      <c r="N53" s="98"/>
      <c r="O53" s="98"/>
      <c r="P53" s="11"/>
      <c r="Q53" s="11"/>
      <c r="R53" s="13"/>
      <c r="S53" s="13"/>
      <c r="T53" s="13"/>
      <c r="U53" s="13"/>
    </row>
    <row r="54" spans="2:21" s="6" customFormat="1">
      <c r="B54" s="11"/>
      <c r="C54" s="58" t="s">
        <v>60</v>
      </c>
      <c r="D54" s="50" t="s">
        <v>58</v>
      </c>
      <c r="E54" s="11" t="s">
        <v>61</v>
      </c>
      <c r="F54" s="11"/>
      <c r="G54" s="11"/>
      <c r="H54" s="55">
        <f>K22-K24</f>
        <v>24</v>
      </c>
      <c r="J54" s="98" t="s">
        <v>55</v>
      </c>
      <c r="K54" s="11"/>
      <c r="L54" s="11"/>
      <c r="M54" s="11"/>
      <c r="N54" s="98"/>
      <c r="O54" s="98"/>
      <c r="P54" s="11"/>
      <c r="Q54" s="11"/>
      <c r="R54" s="13"/>
      <c r="S54" s="13"/>
      <c r="T54" s="13"/>
      <c r="U54" s="13"/>
    </row>
    <row r="55" spans="2:21" s="6" customFormat="1">
      <c r="B55" s="11"/>
      <c r="C55" s="58" t="s">
        <v>62</v>
      </c>
      <c r="D55" s="50" t="s">
        <v>58</v>
      </c>
      <c r="E55" s="11" t="s">
        <v>63</v>
      </c>
      <c r="F55" s="11"/>
      <c r="G55" s="11"/>
      <c r="H55" s="55">
        <f>K18-K22</f>
        <v>45</v>
      </c>
      <c r="J55" s="98" t="s">
        <v>55</v>
      </c>
      <c r="K55" s="11"/>
      <c r="L55" s="11"/>
      <c r="M55" s="11"/>
      <c r="N55" s="98"/>
      <c r="O55" s="98"/>
      <c r="P55" s="11"/>
      <c r="Q55" s="11"/>
      <c r="R55" s="13"/>
      <c r="S55" s="13"/>
      <c r="T55" s="13"/>
      <c r="U55" s="13"/>
    </row>
    <row r="56" spans="2:21" s="6" customFormat="1">
      <c r="B56" s="11"/>
      <c r="C56" s="58" t="s">
        <v>64</v>
      </c>
      <c r="D56" s="50" t="s">
        <v>58</v>
      </c>
      <c r="E56" s="11" t="s">
        <v>65</v>
      </c>
      <c r="F56" s="11"/>
      <c r="G56" s="11"/>
      <c r="H56" s="55">
        <f>(((E26-E27)/1.6)+E27)-K18</f>
        <v>20</v>
      </c>
      <c r="J56" s="98" t="s">
        <v>55</v>
      </c>
      <c r="K56" s="11"/>
      <c r="L56" s="11"/>
      <c r="M56" s="11"/>
      <c r="N56" s="98"/>
      <c r="O56" s="98"/>
      <c r="P56" s="11"/>
      <c r="Q56" s="11"/>
      <c r="R56" s="13"/>
      <c r="S56" s="13"/>
      <c r="T56" s="13"/>
      <c r="U56" s="13"/>
    </row>
    <row r="57" spans="2:21" s="6" customFormat="1">
      <c r="B57" s="11"/>
      <c r="C57" s="88" t="s">
        <v>66</v>
      </c>
      <c r="D57" s="50" t="s">
        <v>58</v>
      </c>
      <c r="E57" s="11" t="s">
        <v>67</v>
      </c>
      <c r="F57" s="11"/>
      <c r="G57" s="11"/>
      <c r="H57" s="55">
        <f>(E25-E26)/2.4+E26-((E26-E27)/1.6+E27)</f>
        <v>3</v>
      </c>
      <c r="J57" s="98" t="s">
        <v>55</v>
      </c>
      <c r="K57" s="11"/>
      <c r="L57" s="11"/>
      <c r="M57" s="11"/>
      <c r="N57" s="98"/>
      <c r="O57" s="98"/>
      <c r="P57" s="11"/>
      <c r="Q57" s="11"/>
      <c r="R57" s="13"/>
      <c r="S57" s="13"/>
      <c r="T57" s="13"/>
      <c r="U57" s="13"/>
    </row>
    <row r="58" spans="2:21" s="6" customFormat="1">
      <c r="B58" s="65"/>
      <c r="C58" s="5"/>
      <c r="D58" s="5"/>
      <c r="E58" s="5"/>
      <c r="F58" s="5"/>
      <c r="G58" s="5"/>
      <c r="H58" s="5"/>
      <c r="I58" s="5"/>
      <c r="J58" s="5"/>
      <c r="K58" s="35"/>
      <c r="L58" s="5"/>
      <c r="M58" s="11">
        <v>17</v>
      </c>
      <c r="N58" s="98" t="str">
        <f t="shared" si="6"/>
        <v/>
      </c>
      <c r="O58" s="98">
        <f t="shared" si="9"/>
        <v>0</v>
      </c>
      <c r="P58" s="11">
        <f t="shared" si="7"/>
        <v>0</v>
      </c>
      <c r="Q58" s="11" t="str">
        <f t="shared" si="12"/>
        <v/>
      </c>
      <c r="R58" s="13">
        <f t="shared" si="10"/>
        <v>0</v>
      </c>
      <c r="S58" s="13" t="str">
        <f t="shared" si="13"/>
        <v/>
      </c>
      <c r="T58" s="13">
        <f t="shared" si="11"/>
        <v>0</v>
      </c>
      <c r="U58" s="13" t="str">
        <f t="shared" si="8"/>
        <v/>
      </c>
    </row>
    <row r="59" spans="2:21" s="6" customFormat="1" ht="13.5" customHeight="1">
      <c r="B59" s="66" t="s">
        <v>68</v>
      </c>
      <c r="C59" s="26"/>
      <c r="D59" s="27"/>
      <c r="E59" s="27"/>
      <c r="F59" s="26"/>
      <c r="G59" s="26"/>
      <c r="H59" s="26"/>
      <c r="I59" s="26"/>
      <c r="J59" s="26"/>
      <c r="K59" s="26"/>
      <c r="L59" s="26"/>
      <c r="M59" s="11">
        <v>18</v>
      </c>
      <c r="N59" s="98" t="str">
        <f t="shared" si="6"/>
        <v/>
      </c>
      <c r="O59" s="98">
        <f t="shared" si="9"/>
        <v>0</v>
      </c>
      <c r="P59" s="11">
        <f t="shared" si="7"/>
        <v>0</v>
      </c>
      <c r="Q59" s="11" t="str">
        <f t="shared" si="12"/>
        <v/>
      </c>
      <c r="R59" s="13">
        <f t="shared" si="10"/>
        <v>0</v>
      </c>
      <c r="S59" s="13" t="str">
        <f t="shared" si="13"/>
        <v/>
      </c>
      <c r="T59" s="13">
        <f t="shared" si="11"/>
        <v>0</v>
      </c>
      <c r="U59" s="13" t="str">
        <f t="shared" si="8"/>
        <v/>
      </c>
    </row>
    <row r="60" spans="2:21" s="6" customFormat="1" ht="13.5" customHeight="1">
      <c r="C60" s="11" t="s">
        <v>69</v>
      </c>
      <c r="E60" s="11"/>
      <c r="M60" s="11">
        <v>19</v>
      </c>
      <c r="N60" s="98" t="str">
        <f t="shared" si="6"/>
        <v/>
      </c>
      <c r="O60" s="98">
        <f t="shared" si="9"/>
        <v>0</v>
      </c>
      <c r="P60" s="11">
        <f t="shared" si="7"/>
        <v>0</v>
      </c>
      <c r="Q60" s="11" t="str">
        <f t="shared" si="12"/>
        <v/>
      </c>
      <c r="R60" s="13">
        <f t="shared" si="10"/>
        <v>0</v>
      </c>
      <c r="S60" s="13" t="str">
        <f t="shared" si="13"/>
        <v/>
      </c>
      <c r="T60" s="13">
        <f t="shared" si="11"/>
        <v>0</v>
      </c>
      <c r="U60" s="13" t="str">
        <f t="shared" si="8"/>
        <v/>
      </c>
    </row>
    <row r="61" spans="2:21" s="6" customFormat="1" ht="13.5" customHeight="1">
      <c r="B61" s="11"/>
      <c r="C61" s="11"/>
      <c r="D61" s="11"/>
      <c r="E61" s="11"/>
      <c r="M61" s="11">
        <v>20</v>
      </c>
      <c r="N61" s="98" t="str">
        <f t="shared" si="6"/>
        <v/>
      </c>
      <c r="O61" s="98">
        <f t="shared" si="9"/>
        <v>0</v>
      </c>
      <c r="P61" s="11">
        <f>IF(AND(O61&gt;=50,O65&lt;50),1,0)</f>
        <v>0</v>
      </c>
      <c r="Q61" s="11" t="str">
        <f>IF(P61=1,10^(LOG(N61)-(O61-50)*(LOG(N61)-LOG(N65))/(O61-O65)),"")</f>
        <v/>
      </c>
      <c r="R61" s="13">
        <f>IF(AND(O61&gt;=60,O65&lt;60),1,0)</f>
        <v>0</v>
      </c>
      <c r="S61" s="13" t="str">
        <f>IF(R61=1,10^(LOG(N61)-(O61-60)*(LOG(N61)-LOG(N65))/(O61-O65)),"")</f>
        <v/>
      </c>
      <c r="T61" s="13">
        <f>IF(AND(O61&gt;=10,O65&lt;10),1,0)</f>
        <v>0</v>
      </c>
      <c r="U61" s="13" t="str">
        <f>IF(T61=1,10^(LOG(N61)-(O61-10)*(LOG(N61)-LOG(N65))/(O61-O65)),"")</f>
        <v/>
      </c>
    </row>
    <row r="62" spans="2:21" s="6" customFormat="1" ht="13.5" customHeight="1">
      <c r="B62" s="11"/>
      <c r="C62" s="11"/>
      <c r="D62" s="11"/>
      <c r="E62" s="11"/>
      <c r="M62" s="11"/>
      <c r="N62" s="98"/>
      <c r="O62" s="98"/>
      <c r="P62" s="11"/>
      <c r="Q62" s="11"/>
      <c r="R62" s="13"/>
      <c r="S62" s="13"/>
      <c r="T62" s="13"/>
      <c r="U62" s="13"/>
    </row>
    <row r="63" spans="2:21" s="6" customFormat="1" ht="13.5" customHeight="1">
      <c r="B63" s="11"/>
      <c r="C63" s="11" t="s">
        <v>70</v>
      </c>
      <c r="D63" s="11"/>
      <c r="E63" s="11"/>
      <c r="M63" s="11"/>
      <c r="N63" s="98"/>
      <c r="O63" s="98"/>
      <c r="P63" s="11"/>
      <c r="Q63" s="11"/>
      <c r="R63" s="13"/>
      <c r="S63" s="13"/>
      <c r="T63" s="13"/>
      <c r="U63" s="13"/>
    </row>
    <row r="64" spans="2:21" s="6" customFormat="1" ht="13.5" customHeight="1">
      <c r="B64" s="11"/>
      <c r="C64" s="11" t="s">
        <v>71</v>
      </c>
      <c r="D64" s="11"/>
      <c r="E64" s="11"/>
      <c r="M64" s="11"/>
      <c r="N64" s="98"/>
      <c r="O64" s="98"/>
      <c r="P64" s="11"/>
      <c r="Q64" s="11"/>
      <c r="R64" s="13"/>
      <c r="S64" s="13"/>
      <c r="T64" s="13"/>
      <c r="U64" s="13"/>
    </row>
    <row r="65" spans="2:21" s="6" customFormat="1" ht="13.5" customHeight="1">
      <c r="B65" s="11"/>
      <c r="C65" s="11"/>
      <c r="D65" s="11"/>
      <c r="M65" s="11">
        <v>21</v>
      </c>
      <c r="N65" s="98" t="str">
        <f t="shared" si="6"/>
        <v/>
      </c>
      <c r="O65" s="98">
        <f t="shared" si="9"/>
        <v>0</v>
      </c>
      <c r="P65" s="11">
        <f>IF(AND(O65&gt;=50,O75&lt;50),1,0)</f>
        <v>0</v>
      </c>
      <c r="Q65" s="11" t="str">
        <f t="shared" si="12"/>
        <v/>
      </c>
      <c r="R65" s="13">
        <f t="shared" si="10"/>
        <v>0</v>
      </c>
      <c r="S65" s="13" t="str">
        <f t="shared" si="13"/>
        <v/>
      </c>
      <c r="T65" s="13">
        <f t="shared" si="11"/>
        <v>0</v>
      </c>
      <c r="U65" s="13" t="str">
        <f t="shared" si="8"/>
        <v/>
      </c>
    </row>
    <row r="66" spans="2:21" s="6" customFormat="1" ht="13.5" customHeight="1">
      <c r="B66" s="5"/>
      <c r="C66" s="5"/>
      <c r="D66" s="61"/>
      <c r="E66" s="62"/>
      <c r="F66" s="62"/>
      <c r="G66" s="35"/>
      <c r="H66" s="35"/>
      <c r="I66" s="35"/>
      <c r="J66" s="35"/>
      <c r="K66" s="35"/>
      <c r="L66" s="35"/>
      <c r="N66" s="7"/>
      <c r="O66" s="7"/>
      <c r="Q66" s="28">
        <f>SUM(Q36:Q65)</f>
        <v>0.75785828325519911</v>
      </c>
      <c r="S66" s="28">
        <f>SUM(S36:S65)</f>
        <v>0.9548416039104165</v>
      </c>
      <c r="U66" s="28">
        <f>SUM(U36:U65)</f>
        <v>0.26486577358982377</v>
      </c>
    </row>
    <row r="67" spans="2:21" s="6" customFormat="1" ht="13.5" customHeight="1">
      <c r="B67" s="36" t="s">
        <v>72</v>
      </c>
      <c r="C67" s="36"/>
      <c r="D67" s="27"/>
      <c r="E67" s="27" t="s">
        <v>73</v>
      </c>
      <c r="F67" s="27" t="s">
        <v>74</v>
      </c>
      <c r="G67" s="31"/>
      <c r="H67" s="71" t="s">
        <v>75</v>
      </c>
      <c r="I67" s="27"/>
      <c r="K67" s="27" t="s">
        <v>73</v>
      </c>
      <c r="L67" s="70" t="s">
        <v>76</v>
      </c>
      <c r="N67" s="7"/>
      <c r="O67" s="7"/>
    </row>
    <row r="68" spans="2:21" s="6" customFormat="1">
      <c r="B68" s="106" t="s">
        <v>87</v>
      </c>
      <c r="C68" s="106"/>
      <c r="D68" s="106"/>
      <c r="E68" s="32" t="s">
        <v>78</v>
      </c>
      <c r="F68" s="107">
        <v>45203</v>
      </c>
      <c r="G68" s="108"/>
      <c r="H68" s="109"/>
      <c r="I68" s="110"/>
      <c r="J68" s="110"/>
      <c r="K68" s="11" t="s">
        <v>78</v>
      </c>
      <c r="L68" s="90">
        <v>45203</v>
      </c>
      <c r="M68" s="6" t="s">
        <v>48</v>
      </c>
      <c r="N68" s="29">
        <f>Q66</f>
        <v>0.75785828325519911</v>
      </c>
      <c r="O68" s="7"/>
    </row>
    <row r="69" spans="2:21" s="6" customFormat="1">
      <c r="B69" s="106"/>
      <c r="C69" s="106"/>
      <c r="D69" s="106"/>
      <c r="E69" s="13" t="s">
        <v>79</v>
      </c>
      <c r="F69" s="13" t="s">
        <v>87</v>
      </c>
      <c r="G69" s="33"/>
      <c r="H69" s="109"/>
      <c r="I69" s="110"/>
      <c r="J69" s="110"/>
      <c r="K69" s="11" t="s">
        <v>79</v>
      </c>
      <c r="L69" s="58" t="s">
        <v>85</v>
      </c>
      <c r="M69" s="6" t="s">
        <v>82</v>
      </c>
      <c r="N69" s="30">
        <f>S66/U66</f>
        <v>3.6050018504433212</v>
      </c>
      <c r="O69" s="7"/>
    </row>
    <row r="70" spans="2:21" s="6" customFormat="1">
      <c r="B70" s="106"/>
      <c r="C70" s="106"/>
      <c r="D70" s="106"/>
      <c r="E70" s="97"/>
      <c r="F70" s="97"/>
      <c r="G70" s="33"/>
      <c r="H70" s="109"/>
      <c r="I70" s="110"/>
      <c r="J70" s="110"/>
      <c r="K70" s="11"/>
      <c r="L70" s="11"/>
      <c r="N70" s="7"/>
      <c r="O70" s="7"/>
    </row>
    <row r="71" spans="2:21" s="6" customFormat="1">
      <c r="B71" s="106"/>
      <c r="C71" s="106"/>
      <c r="D71" s="106"/>
      <c r="E71" s="11"/>
      <c r="F71" s="11"/>
      <c r="G71" s="33"/>
      <c r="H71" s="109"/>
      <c r="I71" s="110"/>
      <c r="J71" s="110"/>
      <c r="K71" s="11"/>
      <c r="L71" s="11"/>
      <c r="N71" s="7"/>
      <c r="O71" s="7"/>
    </row>
    <row r="72" spans="2:21" s="6" customFormat="1">
      <c r="B72" s="13"/>
      <c r="C72" s="13"/>
      <c r="D72" s="100"/>
      <c r="E72" s="100"/>
      <c r="F72" s="11"/>
      <c r="G72" s="11"/>
      <c r="H72" s="11"/>
      <c r="I72" s="11"/>
      <c r="J72" s="11"/>
      <c r="K72" s="11"/>
      <c r="L72" s="11"/>
      <c r="N72" s="7"/>
      <c r="O72" s="7"/>
    </row>
    <row r="73" spans="2:21" s="6" customFormat="1">
      <c r="B73" s="2"/>
      <c r="C73" s="4"/>
      <c r="D73" s="2"/>
      <c r="E73" s="2"/>
      <c r="F73" s="2"/>
      <c r="G73" s="2"/>
      <c r="H73" s="2"/>
      <c r="I73" s="2"/>
      <c r="J73" s="2"/>
      <c r="K73" s="2"/>
      <c r="L73" s="2"/>
      <c r="N73" s="7"/>
      <c r="O73" s="7"/>
    </row>
    <row r="74" spans="2:21"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</row>
  </sheetData>
  <mergeCells count="14">
    <mergeCell ref="B12:C12"/>
    <mergeCell ref="D5:K5"/>
    <mergeCell ref="D6:K6"/>
    <mergeCell ref="D7:K7"/>
    <mergeCell ref="H9:J9"/>
    <mergeCell ref="D10:F10"/>
    <mergeCell ref="D72:E72"/>
    <mergeCell ref="D13:K13"/>
    <mergeCell ref="D14:K14"/>
    <mergeCell ref="B18:B28"/>
    <mergeCell ref="G18:G28"/>
    <mergeCell ref="B68:D71"/>
    <mergeCell ref="F68:G68"/>
    <mergeCell ref="H68:J71"/>
  </mergeCells>
  <conditionalFormatting sqref="H50">
    <cfRule type="cellIs" dxfId="7" priority="6" operator="lessThan">
      <formula>1</formula>
    </cfRule>
    <cfRule type="cellIs" dxfId="6" priority="8" operator="lessThan">
      <formula>0.01</formula>
    </cfRule>
  </conditionalFormatting>
  <conditionalFormatting sqref="H53">
    <cfRule type="cellIs" dxfId="5" priority="1" operator="between">
      <formula>4.9</formula>
      <formula>10.1</formula>
    </cfRule>
  </conditionalFormatting>
  <conditionalFormatting sqref="H54">
    <cfRule type="cellIs" dxfId="4" priority="5" operator="between">
      <formula>14.9</formula>
      <formula>30.1</formula>
    </cfRule>
  </conditionalFormatting>
  <conditionalFormatting sqref="H55">
    <cfRule type="cellIs" dxfId="3" priority="4" operator="between">
      <formula>44.9</formula>
      <formula>60.1</formula>
    </cfRule>
  </conditionalFormatting>
  <conditionalFormatting sqref="H56">
    <cfRule type="cellIs" dxfId="2" priority="3" operator="between">
      <formula>19.9</formula>
      <formula>30.1</formula>
    </cfRule>
  </conditionalFormatting>
  <conditionalFormatting sqref="H57">
    <cfRule type="cellIs" dxfId="1" priority="2" operator="between">
      <formula>0.9</formula>
      <formula>3.1</formula>
    </cfRule>
    <cfRule type="cellIs" dxfId="0" priority="7" operator="between">
      <formula>14.99</formula>
      <formula>35.01</formula>
    </cfRule>
  </conditionalFormatting>
  <pageMargins left="0.78740157480314965" right="7.874015748031496E-2" top="0.35433070866141736" bottom="0.19685039370078741" header="0.43307086614173229" footer="0.27559055118110237"/>
  <pageSetup paperSize="9" scale="73" orientation="portrait" r:id="rId1"/>
  <headerFooter alignWithMargins="0"/>
  <rowBreaks count="1" manualBreakCount="1">
    <brk id="69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7697" r:id="rId4" name="Check Box 1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61</xdr:row>
                    <xdr:rowOff>121920</xdr:rowOff>
                  </from>
                  <to>
                    <xdr:col>5</xdr:col>
                    <xdr:colOff>426720</xdr:colOff>
                    <xdr:row>63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98" r:id="rId5" name="Check Box 2">
              <controlPr defaultSize="0" autoFill="0" autoLine="0" autoPict="0">
                <anchor moveWithCells="1" sizeWithCells="1">
                  <from>
                    <xdr:col>5</xdr:col>
                    <xdr:colOff>213360</xdr:colOff>
                    <xdr:row>62</xdr:row>
                    <xdr:rowOff>121920</xdr:rowOff>
                  </from>
                  <to>
                    <xdr:col>5</xdr:col>
                    <xdr:colOff>426720</xdr:colOff>
                    <xdr:row>64</xdr:row>
                    <xdr:rowOff>68580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C24BC4-5DA7-413A-9C7E-D9B1C9D063E0}">
          <x14:formula1>
            <xm:f>Blad1!$D$2:$D$12</xm:f>
          </x14:formula1>
          <xm:sqref>D12</xm:sqref>
        </x14:dataValidation>
        <x14:dataValidation type="list" allowBlank="1" showInputMessage="1" showErrorMessage="1" xr:uid="{6CC4A8AE-872F-441B-AC61-19B7274778F5}">
          <x14:formula1>
            <xm:f>Blad1!$B$2:$B$3</xm:f>
          </x14:formula1>
          <xm:sqref>E50 J50 J53:J57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C59BB-0965-408A-9915-E347C3668FF2}">
  <sheetPr codeName="Blad99"/>
  <dimension ref="B2:D9"/>
  <sheetViews>
    <sheetView workbookViewId="0">
      <selection activeCell="L23" sqref="L23"/>
    </sheetView>
  </sheetViews>
  <sheetFormatPr defaultColWidth="8.88671875" defaultRowHeight="11.4"/>
  <cols>
    <col min="1" max="16384" width="8.88671875" style="8"/>
  </cols>
  <sheetData>
    <row r="2" spans="2:4">
      <c r="B2" s="8" t="s">
        <v>55</v>
      </c>
      <c r="D2" s="8" t="s">
        <v>113</v>
      </c>
    </row>
    <row r="3" spans="2:4">
      <c r="B3" s="8" t="s">
        <v>114</v>
      </c>
      <c r="D3" s="8" t="s">
        <v>20</v>
      </c>
    </row>
    <row r="4" spans="2:4">
      <c r="D4" s="8" t="s">
        <v>84</v>
      </c>
    </row>
    <row r="5" spans="2:4">
      <c r="D5" s="8" t="s">
        <v>94</v>
      </c>
    </row>
    <row r="6" spans="2:4">
      <c r="D6" s="8" t="s">
        <v>106</v>
      </c>
    </row>
    <row r="7" spans="2:4">
      <c r="D7" s="8" t="s">
        <v>109</v>
      </c>
    </row>
    <row r="8" spans="2:4">
      <c r="D8" s="8" t="s">
        <v>112</v>
      </c>
    </row>
    <row r="9" spans="2:4">
      <c r="D9" s="8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D04E512317971246A70007214C44DBE500F251F3885C8B644F9508AEF9B49133EF003D1859D101536B4A8B0A495D10E4F3F3" ma:contentTypeVersion="16" ma:contentTypeDescription="" ma:contentTypeScope="" ma:versionID="f06a70a7e722dc385b7975ddb1efdb2a">
  <xsd:schema xmlns:xsd="http://www.w3.org/2001/XMLSchema" xmlns:xs="http://www.w3.org/2001/XMLSchema" xmlns:p="http://schemas.microsoft.com/office/2006/metadata/properties" xmlns:ns1="http://schemas.microsoft.com/sharepoint/v3" xmlns:ns2="62a2e432-7798-411d-9406-4b91bb9e367f" xmlns:ns3="429fd0a5-94a6-4b2c-a9cf-ae033373a648" targetNamespace="http://schemas.microsoft.com/office/2006/metadata/properties" ma:root="true" ma:fieldsID="c7c33444755d7a2edb701d44fc89aeed" ns1:_="" ns2:_="" ns3:_="">
    <xsd:import namespace="http://schemas.microsoft.com/sharepoint/v3"/>
    <xsd:import namespace="62a2e432-7798-411d-9406-4b91bb9e367f"/>
    <xsd:import namespace="429fd0a5-94a6-4b2c-a9cf-ae033373a648"/>
    <xsd:element name="properties">
      <xsd:complexType>
        <xsd:sequence>
          <xsd:element name="documentManagement">
            <xsd:complexType>
              <xsd:all>
                <xsd:element ref="ns2:Document_x0020_Reference" minOccurs="0"/>
                <xsd:element ref="ns2:Planned_x0020_Delivery_x0020_Date1" minOccurs="0"/>
                <xsd:element ref="ns2:Responsible_x0020_Party1" minOccurs="0"/>
                <xsd:element ref="ns1:V3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3Comments" ma:index="11" nillable="true" ma:displayName="Append-Only Comments" ma:internalName="V3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2e432-7798-411d-9406-4b91bb9e367f" elementFormDefault="qualified">
    <xsd:import namespace="http://schemas.microsoft.com/office/2006/documentManagement/types"/>
    <xsd:import namespace="http://schemas.microsoft.com/office/infopath/2007/PartnerControls"/>
    <xsd:element name="Document_x0020_Reference" ma:index="8" nillable="true" ma:displayName="Document Reference" ma:default="" ma:internalName="Document_x0020_Reference">
      <xsd:simpleType>
        <xsd:restriction base="dms:Text">
          <xsd:maxLength value="255"/>
        </xsd:restriction>
      </xsd:simpleType>
    </xsd:element>
    <xsd:element name="Planned_x0020_Delivery_x0020_Date1" ma:index="9" nillable="true" ma:displayName="Planned Delivery Date" ma:default="" ma:format="DateOnly" ma:internalName="Planned_x0020_Delivery_x0020_Date1">
      <xsd:simpleType>
        <xsd:restriction base="dms:DateTime"/>
      </xsd:simpleType>
    </xsd:element>
    <xsd:element name="Responsible_x0020_Party1" ma:index="10" nillable="true" ma:displayName="Responsible Party" ma:default="" ma:internalName="Responsible_x0020_Party1">
      <xsd:simpleType>
        <xsd:restriction base="dms:Text">
          <xsd:maxLength value="255"/>
        </xsd:restriction>
      </xsd:simpleType>
    </xsd:element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e9b180d-d4c2-4580-9b96-773b7e2532a3}" ma:internalName="TaxCatchAll" ma:showField="CatchAllData" ma:web="62a2e432-7798-411d-9406-4b91bb9e3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fd0a5-94a6-4b2c-a9cf-ae033373a6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e0e8c0c4-99b0-4330-9541-42321b27ea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anned_x0020_Delivery_x0020_Date1 xmlns="62a2e432-7798-411d-9406-4b91bb9e367f" xsi:nil="true"/>
    <Responsible_x0020_Party1 xmlns="62a2e432-7798-411d-9406-4b91bb9e367f" xsi:nil="true"/>
    <V3Comments xmlns="http://schemas.microsoft.com/sharepoint/v3" xsi:nil="true"/>
    <Document_x0020_Reference xmlns="62a2e432-7798-411d-9406-4b91bb9e367f" xsi:nil="true"/>
    <lcf76f155ced4ddcb4097134ff3c332f xmlns="429fd0a5-94a6-4b2c-a9cf-ae033373a648">
      <Terms xmlns="http://schemas.microsoft.com/office/infopath/2007/PartnerControls"/>
    </lcf76f155ced4ddcb4097134ff3c332f>
    <TaxCatchAll xmlns="62a2e432-7798-411d-9406-4b91bb9e367f" xsi:nil="true"/>
  </documentManagement>
</p:properties>
</file>

<file path=customXml/itemProps1.xml><?xml version="1.0" encoding="utf-8"?>
<ds:datastoreItem xmlns:ds="http://schemas.openxmlformats.org/officeDocument/2006/customXml" ds:itemID="{88F36FA3-EA7B-49FF-AC9A-48EAB7B72F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58B41-A194-4E3C-9AD0-C5D18AB09A56}"/>
</file>

<file path=customXml/itemProps3.xml><?xml version="1.0" encoding="utf-8"?>
<ds:datastoreItem xmlns:ds="http://schemas.openxmlformats.org/officeDocument/2006/customXml" ds:itemID="{3134E9C0-4B63-4C87-8ED3-EC4781C324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27</vt:i4>
      </vt:variant>
      <vt:variant>
        <vt:lpstr>Benoemde bereiken</vt:lpstr>
      </vt:variant>
      <vt:variant>
        <vt:i4>26</vt:i4>
      </vt:variant>
    </vt:vector>
  </HeadingPairs>
  <TitlesOfParts>
    <vt:vector size="53" baseType="lpstr">
      <vt:lpstr>Z-001</vt:lpstr>
      <vt:lpstr>Z-002</vt:lpstr>
      <vt:lpstr>Z-003</vt:lpstr>
      <vt:lpstr>Z-004</vt:lpstr>
      <vt:lpstr>Z-005</vt:lpstr>
      <vt:lpstr>Z-006</vt:lpstr>
      <vt:lpstr>Z-007</vt:lpstr>
      <vt:lpstr>Z-008</vt:lpstr>
      <vt:lpstr>Z-009</vt:lpstr>
      <vt:lpstr>Z-010</vt:lpstr>
      <vt:lpstr>Z-011</vt:lpstr>
      <vt:lpstr>Z-012</vt:lpstr>
      <vt:lpstr>Z-013</vt:lpstr>
      <vt:lpstr>Z-014</vt:lpstr>
      <vt:lpstr>Z-015</vt:lpstr>
      <vt:lpstr>Z-016</vt:lpstr>
      <vt:lpstr>Z-017</vt:lpstr>
      <vt:lpstr>Z-018</vt:lpstr>
      <vt:lpstr>Z-019</vt:lpstr>
      <vt:lpstr>Z-020</vt:lpstr>
      <vt:lpstr>Z-021</vt:lpstr>
      <vt:lpstr>Z-022</vt:lpstr>
      <vt:lpstr>Z-023</vt:lpstr>
      <vt:lpstr>Z-024</vt:lpstr>
      <vt:lpstr>Z-025</vt:lpstr>
      <vt:lpstr>Z-026</vt:lpstr>
      <vt:lpstr>Blad1</vt:lpstr>
      <vt:lpstr>'Z-001'!Afdrukbereik</vt:lpstr>
      <vt:lpstr>'Z-002'!Afdrukbereik</vt:lpstr>
      <vt:lpstr>'Z-003'!Afdrukbereik</vt:lpstr>
      <vt:lpstr>'Z-004'!Afdrukbereik</vt:lpstr>
      <vt:lpstr>'Z-005'!Afdrukbereik</vt:lpstr>
      <vt:lpstr>'Z-006'!Afdrukbereik</vt:lpstr>
      <vt:lpstr>'Z-007'!Afdrukbereik</vt:lpstr>
      <vt:lpstr>'Z-008'!Afdrukbereik</vt:lpstr>
      <vt:lpstr>'Z-009'!Afdrukbereik</vt:lpstr>
      <vt:lpstr>'Z-010'!Afdrukbereik</vt:lpstr>
      <vt:lpstr>'Z-011'!Afdrukbereik</vt:lpstr>
      <vt:lpstr>'Z-012'!Afdrukbereik</vt:lpstr>
      <vt:lpstr>'Z-013'!Afdrukbereik</vt:lpstr>
      <vt:lpstr>'Z-014'!Afdrukbereik</vt:lpstr>
      <vt:lpstr>'Z-015'!Afdrukbereik</vt:lpstr>
      <vt:lpstr>'Z-016'!Afdrukbereik</vt:lpstr>
      <vt:lpstr>'Z-017'!Afdrukbereik</vt:lpstr>
      <vt:lpstr>'Z-018'!Afdrukbereik</vt:lpstr>
      <vt:lpstr>'Z-019'!Afdrukbereik</vt:lpstr>
      <vt:lpstr>'Z-020'!Afdrukbereik</vt:lpstr>
      <vt:lpstr>'Z-021'!Afdrukbereik</vt:lpstr>
      <vt:lpstr>'Z-022'!Afdrukbereik</vt:lpstr>
      <vt:lpstr>'Z-023'!Afdrukbereik</vt:lpstr>
      <vt:lpstr>'Z-024'!Afdrukbereik</vt:lpstr>
      <vt:lpstr>'Z-025'!Afdrukbereik</vt:lpstr>
      <vt:lpstr>'Z-026'!Afdrukbereik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Tobias van Oord</dc:creator>
  <cp:keywords/>
  <dc:description/>
  <cp:lastModifiedBy>Gerbert van Leeuwen</cp:lastModifiedBy>
  <cp:revision/>
  <cp:lastPrinted>2023-10-04T05:56:28Z</cp:lastPrinted>
  <dcterms:created xsi:type="dcterms:W3CDTF">1998-02-05T08:20:47Z</dcterms:created>
  <dcterms:modified xsi:type="dcterms:W3CDTF">2023-10-16T13:33:08Z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0x010100D04E512317971246A70007214C44DBE500F251F3885C8B644F9508AEF9B49133EF003D1859D101536B4A8B0A495D10E4F3F3</vt:lpwstr>
  </property>
</Properties>
</file>